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30" windowWidth="11490" windowHeight="9255" activeTab="0"/>
  </bookViews>
  <sheets>
    <sheet name="ЗФ" sheetId="1" r:id="rId1"/>
    <sheet name="СФ" sheetId="2" r:id="rId2"/>
  </sheets>
  <definedNames>
    <definedName name="_xlnm.Print_Titles" localSheetId="0">'ЗФ'!$4:$4</definedName>
    <definedName name="_xlnm.Print_Titles" localSheetId="1">'СФ'!$2:$2</definedName>
    <definedName name="_xlnm.Print_Area" localSheetId="0">'ЗФ'!$A$1:$G$129</definedName>
    <definedName name="_xlnm.Print_Area" localSheetId="1">'СФ'!$A$1:$E$66</definedName>
  </definedNames>
  <calcPr fullCalcOnLoad="1"/>
</workbook>
</file>

<file path=xl/sharedStrings.xml><?xml version="1.0" encoding="utf-8"?>
<sst xmlns="http://schemas.openxmlformats.org/spreadsheetml/2006/main" count="251" uniqueCount="214">
  <si>
    <t xml:space="preserve">         на соціально-економічний розвиток окремих територій</t>
  </si>
  <si>
    <t>Код</t>
  </si>
  <si>
    <t>Назва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</si>
  <si>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</si>
  <si>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</si>
  <si>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прибуток підприємств</t>
  </si>
  <si>
    <t>Неподаткові надходження</t>
  </si>
  <si>
    <t>Доходи від власності та підприємницької діяльності</t>
  </si>
  <si>
    <t>Інші надходження</t>
  </si>
  <si>
    <t>Субвенції</t>
  </si>
  <si>
    <t>Власні надходження бюджетних установ</t>
  </si>
  <si>
    <t>Резервний фонд</t>
  </si>
  <si>
    <t>Всього доходів загального фонду</t>
  </si>
  <si>
    <t xml:space="preserve">      на рахунках розпорядників</t>
  </si>
  <si>
    <t xml:space="preserve">      на рахунках обласного бюджету</t>
  </si>
  <si>
    <t xml:space="preserve">                в т.ч.</t>
  </si>
  <si>
    <t xml:space="preserve">                                   в т.ч.        </t>
  </si>
  <si>
    <t xml:space="preserve"> </t>
  </si>
  <si>
    <t>План на звітний період (тис.грн.)</t>
  </si>
  <si>
    <t>ДОХОДИ  ЗАГАЛЬНОГО ФОНДУ</t>
  </si>
  <si>
    <t>ДОХОДИ  СПЕЦІАЛЬНОГО ФОНДУ</t>
  </si>
  <si>
    <t>Екологічний податок</t>
  </si>
  <si>
    <t>Кошти, що передаються із загального фонду бюджету до бюджету розвитку (спеціального фонду)</t>
  </si>
  <si>
    <t>Всього доходів спеціального фонду</t>
  </si>
  <si>
    <t>ВИДАТКИ  ЗАГАЛЬНОГО ФОНДУ</t>
  </si>
  <si>
    <t>ВИДАТКИ  СПЕЦІАЛЬНОГО ФОНДУ</t>
  </si>
  <si>
    <t>Державне управління</t>
  </si>
  <si>
    <t>Освіта</t>
  </si>
  <si>
    <t>Культура і мистецтво</t>
  </si>
  <si>
    <t>Фізична культура і спорт</t>
  </si>
  <si>
    <t>Фінансування за рахунок коштів єдиного казначейського рахунку</t>
  </si>
  <si>
    <t>Доходи від операцій з капіталом</t>
  </si>
  <si>
    <t>Зміни обсягів бюджетних коштів</t>
  </si>
  <si>
    <t>На початок року</t>
  </si>
  <si>
    <t>На кінець періоду</t>
  </si>
  <si>
    <t xml:space="preserve">Інші розрахунки </t>
  </si>
  <si>
    <t xml:space="preserve">         основний рахунок обласного бюджету</t>
  </si>
  <si>
    <t xml:space="preserve">         позичка з ЄКР</t>
  </si>
  <si>
    <t xml:space="preserve">         на дітей сиріт</t>
  </si>
  <si>
    <t xml:space="preserve">         на надання пільг та житлових субсидій населенню на оплату електроенергії</t>
  </si>
  <si>
    <t xml:space="preserve">         на придбання медичного обладнання вітчизняного виробництва</t>
  </si>
  <si>
    <t xml:space="preserve">         на підвищення рівня матеріального забезпечення інвалідів І чи ІІ групи </t>
  </si>
  <si>
    <t xml:space="preserve">         на надання пільг з послуг зв’язку</t>
  </si>
  <si>
    <t xml:space="preserve">         на інші пільги та транспорт</t>
  </si>
  <si>
    <t xml:space="preserve">         на збереження середньої заробітної плати на період працевлаштування </t>
  </si>
  <si>
    <t xml:space="preserve">         на фінансування допомоги сім'ям з дітьми</t>
  </si>
  <si>
    <t xml:space="preserve">         на придбання медикаментів для забезпечення швидкої медичної допомоги</t>
  </si>
  <si>
    <t xml:space="preserve">         на медматеріали та обладнання  </t>
  </si>
  <si>
    <t xml:space="preserve">         на вибори</t>
  </si>
  <si>
    <t xml:space="preserve">         заблоковані в банку "Україна"</t>
  </si>
  <si>
    <t>План на рік (тис.грн.)</t>
  </si>
  <si>
    <t>Виконання плану на рік (%)</t>
  </si>
  <si>
    <t xml:space="preserve">Виконання плану звітного періоду (%)  </t>
  </si>
  <si>
    <t xml:space="preserve">         на вирівнювання фінансової забезпеченості місцевих бюджетів</t>
  </si>
  <si>
    <t xml:space="preserve">Податок на доходи фізичних осіб  </t>
  </si>
  <si>
    <t xml:space="preserve">          на фінансування обєктів спільного користування </t>
  </si>
  <si>
    <t>Разом видатків загального фонду</t>
  </si>
  <si>
    <t xml:space="preserve">Всього видатків загального фонду </t>
  </si>
  <si>
    <t>Разом видатків спеціального фонду</t>
  </si>
  <si>
    <t>Всього видатків спеціального фонду</t>
  </si>
  <si>
    <t>ФІНАНСУВАННЯ ЗАГАЛЬНОГО ФОНДУ</t>
  </si>
  <si>
    <t>Всього фінансування загального фонду</t>
  </si>
  <si>
    <t xml:space="preserve">         на центр соціальної реабілітації  дітей-інвалідів </t>
  </si>
  <si>
    <t>Виконано за звітний період (тис.грн.)</t>
  </si>
  <si>
    <t>Офіційні трансферти</t>
  </si>
  <si>
    <t>Разом власних доходів</t>
  </si>
  <si>
    <t>Інші податки та збори</t>
  </si>
  <si>
    <t xml:space="preserve">          на часткове відшкодування вартості лікарських засобів для лікування осіб з гіпертонічною хворобою  </t>
  </si>
  <si>
    <t>Акцизний податок з реалізації суб'єктами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</si>
  <si>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</si>
  <si>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</si>
  <si>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об'єктів нежитлової нерухомості</t>
  </si>
  <si>
    <t>Земельний податок з юридичних осіб</t>
  </si>
  <si>
    <t>Орендна плата з юридичних осіб</t>
  </si>
  <si>
    <t>Земельний податок з фізичних осіб</t>
  </si>
  <si>
    <t>Орендна плата з фізичних осіб</t>
  </si>
  <si>
    <t>Туристичний збір</t>
  </si>
  <si>
    <t>Туристичний збір, сплачений юридичними особами</t>
  </si>
  <si>
    <t>Туристичний збір, сплачений фізичними особами</t>
  </si>
  <si>
    <t xml:space="preserve">Єдиний податок </t>
  </si>
  <si>
    <t>Єдиний податок з юридичний осіб</t>
  </si>
  <si>
    <t>Єдиний податок з фізичних осіб</t>
  </si>
  <si>
    <t>Рентна плата за користування надрами для видобування корисних копалин місцевого значення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</si>
  <si>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</si>
  <si>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об’єкти</t>
  </si>
  <si>
    <t>Надходження від розміщення відходів у спеціально відведених для цього місцях чи на об’єктах, крім розміщення окремих видів відходів як вторинної сировини</t>
  </si>
  <si>
    <t>Адміністративні штрафи та інші санкції</t>
  </si>
  <si>
    <t>Адміністративні збори та платежі, доходи від некомерційного та побічного продажу</t>
  </si>
  <si>
    <t>Державне мито</t>
  </si>
  <si>
    <t>Державне мито, що сплачується за місцем розгляду та оформлення документів, у т.ч. за оформлення документів на спадщину і дарування</t>
  </si>
  <si>
    <t>Інші неподаткові надходження</t>
  </si>
  <si>
    <t>Освітня субвенція з державного бюджету місцевим бюджетам</t>
  </si>
  <si>
    <t>Житлово-комунальне господарство</t>
  </si>
  <si>
    <t>Медична субвенція на утримання об'єктів спільного користування</t>
  </si>
  <si>
    <t>Кошти від продажу землі</t>
  </si>
  <si>
    <t>Рентна плата за спеціальне використання лісових ресурсів (крім рентноє плати за спеціальне використання лісових ресурсів в частині деревини, заготовленоє в порядку рубок головного користування)</t>
  </si>
  <si>
    <t>13030200</t>
  </si>
  <si>
    <t>Рентна плата за використання інших природних ресурів</t>
  </si>
  <si>
    <t>18010100</t>
  </si>
  <si>
    <t>Податок на нерухоме майно, відмінне від земельної ділянки, сплачений юридичними особами, які є власниками об'єктів житлової нерухомості </t>
  </si>
  <si>
    <t>18010200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</si>
  <si>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</si>
  <si>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18010400</t>
  </si>
  <si>
    <t>1810500</t>
  </si>
  <si>
    <t>18010600</t>
  </si>
  <si>
    <t>18010700</t>
  </si>
  <si>
    <t>1810900</t>
  </si>
  <si>
    <t>18030100</t>
  </si>
  <si>
    <t>18030200</t>
  </si>
  <si>
    <t>1850300</t>
  </si>
  <si>
    <t>1850400</t>
  </si>
  <si>
    <t>1850500</t>
  </si>
  <si>
    <t>Єдиний податок з сільськогосподарського товаровиробництва за попередній податковий (звітний) рік дорівнює або перевищує 75 відсотків</t>
  </si>
  <si>
    <t>1910100</t>
  </si>
  <si>
    <t>1910200</t>
  </si>
  <si>
    <t>1910300</t>
  </si>
  <si>
    <t>Частина чистого прибутку (доходу) комунальних унітарних підприємств та єх об'єднань, що вилучається до відповідного місцевого бюджету</t>
  </si>
  <si>
    <t>21080100</t>
  </si>
  <si>
    <t>22080000</t>
  </si>
  <si>
    <t>22080400</t>
  </si>
  <si>
    <t>22090100</t>
  </si>
  <si>
    <t>22090400</t>
  </si>
  <si>
    <t>Державне мито, пов'язане з видачею та оформленням закордонних паспортів (посвідок) та паспортів громадян України  </t>
  </si>
  <si>
    <t>24060300</t>
  </si>
  <si>
    <t>30000000</t>
  </si>
  <si>
    <t>Надходження від продажу основного капіталу</t>
  </si>
  <si>
    <t>18010300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</si>
  <si>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</si>
  <si>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Надходження від орендної плати за користування цілісним майновим комплексом та іншим державним майном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</si>
  <si>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</si>
  <si>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Плата за надання  адміністративних послуг</t>
  </si>
  <si>
    <t xml:space="preserve"> Плата за надання інших адміцністративних послуг</t>
  </si>
  <si>
    <t>Адміністративний збір за проведення державної реєстрації юридичних осіб, фізичних осіб – підприємців та громадських формувань</t>
  </si>
  <si>
    <t xml:space="preserve"> Грошові стягнення за шкоду, заподіяну  порушенням законодавства про олхорону навколишнього природного  середовища внаслідок господарської та іншої діяльності</t>
  </si>
  <si>
    <t>Інші послуги, пов'язані з економічною діяльністю</t>
  </si>
  <si>
    <t>ФІНАНСУВАННЯ СПЕЦІАЛЬНОГО ФОНДУ</t>
  </si>
  <si>
    <t xml:space="preserve">Зміни обсягів депозитів і цінних паперів, що використовуються для управління ліквідністю </t>
  </si>
  <si>
    <t>Повернення бюджетних коштів з депозитів, надходження внаслідок продажу/пред'явлення цінних паперів</t>
  </si>
  <si>
    <t>Розміщення бюджетних коштів на депозитах або придбання цінних паперів</t>
  </si>
  <si>
    <t xml:space="preserve">         на будівництво, ремонт та реконструкцію доріг</t>
  </si>
  <si>
    <t xml:space="preserve">         бюджет розвитку</t>
  </si>
  <si>
    <t xml:space="preserve">         гастрольна діяльність</t>
  </si>
  <si>
    <t xml:space="preserve">         повернення кредитів молодими забудовниками</t>
  </si>
  <si>
    <t xml:space="preserve">         повернення кредитів сільськими забудовниками</t>
  </si>
  <si>
    <t xml:space="preserve">         відшкодування втрат сільськогосподарського виробництва</t>
  </si>
  <si>
    <t xml:space="preserve">         охорона навколишнього природного середовища</t>
  </si>
  <si>
    <t xml:space="preserve">         на виконання інвестиційних проектів</t>
  </si>
  <si>
    <t xml:space="preserve">         на будівництво, ремонт та реконструкцію доріг (субвенція)</t>
  </si>
  <si>
    <t xml:space="preserve">         на здійснення заходів щодо соціально-економічного  розвитку регіонів</t>
  </si>
  <si>
    <t xml:space="preserve">         на погашення заборгованості з різниці в тарифах</t>
  </si>
  <si>
    <t>Інші розрахунки</t>
  </si>
  <si>
    <t>Всього фінансування спеціального фонду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</si>
  <si>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</si>
  <si>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</si>
  <si>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</si>
  <si>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</si>
  <si>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Адміністративний збір за державну реєстрацію речових прав на нерухоме майно та їх обтяжень</t>
  </si>
  <si>
    <t>0100</t>
  </si>
  <si>
    <t>1000</t>
  </si>
  <si>
    <t>3000</t>
  </si>
  <si>
    <t>4000</t>
  </si>
  <si>
    <t>5000</t>
  </si>
  <si>
    <t>6000</t>
  </si>
  <si>
    <t>7400</t>
  </si>
  <si>
    <t>8000</t>
  </si>
  <si>
    <t>Соціальний захист та соціальне забезпечення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</si>
  <si>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</si>
  <si>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</si>
  <si>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Транспорт та транспортна інфраструктура, дорожнє господарство</t>
  </si>
  <si>
    <t>7600</t>
  </si>
  <si>
    <t>Інші програми та заходи, пов'язані з економічною діяльністю</t>
  </si>
  <si>
    <t>Інша діяльність</t>
  </si>
  <si>
    <t>8100</t>
  </si>
  <si>
    <t>Захист населення і територій від надзвичайних ситуацій техногенного і природного характеру</t>
  </si>
  <si>
    <t>8700</t>
  </si>
  <si>
    <t>Інші субвенції з місцевого бюджету</t>
  </si>
  <si>
    <t>9770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</si>
  <si>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</si>
  <si>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</si>
  <si>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Міжбюджетні трансферти</t>
  </si>
  <si>
    <t>9750</t>
  </si>
  <si>
    <t>Субвенція з місцевого бюджету на співфінансування інвестиційних проектів</t>
  </si>
  <si>
    <t>7000</t>
  </si>
  <si>
    <t>Економічна діяльність</t>
  </si>
  <si>
    <t>7300</t>
  </si>
  <si>
    <t>Будівництво і регіональний розвиток</t>
  </si>
  <si>
    <t>Природоохоронні заходи за рахунок цільових фондів</t>
  </si>
  <si>
    <t>8340</t>
  </si>
  <si>
    <t>Субвенції  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</si>
  <si>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</si>
  <si>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на надання пільг та житлових субсидій населенню на придбання твердого та рідкого пічного побутового палива і скрапленого газу за рахунок відповідної субвенції з державного бюджету</t>
  </si>
  <si>
    <t>Субвенція з місцевого бюджету на виплату допомоги сім`ям з дітьми, малозабезпеченим сім`ям, особам, які не мають права на пенсію, особам з інвалідністю, дітям з інвалідністю, тимчасової державної допомоги дітям, тимчасової державної соціальної допомоги н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</si>
  <si>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</si>
  <si>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</si>
  <si>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Надходження коштів пайової участі у розвитку інфраструктури населеного пункту</t>
  </si>
  <si>
    <t>Субвенція з місцевого бюджету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 будинках сімейного типу  та прийомних сім’ях за принципом "гроші ходять за дитиною", оплату послуг  із здійснення патронату над дитиною та виплату соціальної допомоги на утримання дитини в сім’ї патронатного вихователя</t>
  </si>
  <si>
    <t>Субвенція з місцевого бюджету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територій), управління багатоквартирним будинком, вивезення побутового сміття та рідких нечистот за рахунок відповідної субвенції з державного бюджету</t>
  </si>
  <si>
    <t>Виконання міського бюджету за січень-березень 2019 року</t>
  </si>
  <si>
    <t>8500</t>
  </si>
  <si>
    <t>Нерозподілені трансферти з державного бюджету</t>
  </si>
  <si>
    <t>9410</t>
  </si>
  <si>
    <t>Субвенція з місцевого бюджету на здійснення переданих видатків у сфері охорони здоров`я за рахунок коштів медичної субвенції</t>
  </si>
  <si>
    <t>7361</t>
  </si>
  <si>
    <t>Співфінансування інвестиційних проектів, що реалізуються за рахунок коштів державного фонду регіонального розвитку</t>
  </si>
  <si>
    <t>Рентна плата за спеціальне використання лісових ресурсів в частині деревини, заготовленої в порядку рубок головного користування </t>
  </si>
  <si>
    <t>Медична  субвенція з державного бюджету місцевим бюджетам</t>
  </si>
  <si>
    <t>41034500</t>
  </si>
  <si>
    <t>Субвенція з державного бюджету місцевим бюджетам на здійснення  заходів щодо соціально - економічного розвитку окремих територій</t>
  </si>
  <si>
    <t>Дотації   з місцевих бюджетів іншим 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</si>
  <si>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</si>
  <si>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Секретар міської ради</t>
  </si>
  <si>
    <t>Ю. Лакоза</t>
  </si>
  <si>
    <t>Додаток № 1                                                                              до рішення сорок шостої сесії                        міської ради VІІ скликання                                                                              29 травня  2019 року № 846</t>
  </si>
  <si>
    <t xml:space="preserve">Додаток № 2                                                                             до рішення сорок шостої сесії                        міської ради VІІ скликання                                                                              29 травня  2019 року № 846  </t>
  </si>
</sst>
</file>

<file path=xl/styles.xml><?xml version="1.0" encoding="utf-8"?>
<styleSheet xmlns="http://schemas.openxmlformats.org/spreadsheetml/2006/main">
  <numFmts count="4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₽&quot;;\-#,##0&quot;₽&quot;"/>
    <numFmt numFmtId="181" formatCode="#,##0&quot;₽&quot;;[Red]\-#,##0&quot;₽&quot;"/>
    <numFmt numFmtId="182" formatCode="#,##0.00&quot;₽&quot;;\-#,##0.00&quot;₽&quot;"/>
    <numFmt numFmtId="183" formatCode="#,##0.00&quot;₽&quot;;[Red]\-#,##0.00&quot;₽&quot;"/>
    <numFmt numFmtId="184" formatCode="_-* #,##0&quot;₽&quot;_-;\-* #,##0&quot;₽&quot;_-;_-* &quot;-&quot;&quot;₽&quot;_-;_-@_-"/>
    <numFmt numFmtId="185" formatCode="_-* #,##0.00&quot;₽&quot;_-;\-* #,##0.00&quot;₽&quot;_-;_-* &quot;-&quot;??&quot;₽&quot;_-;_-@_-"/>
    <numFmt numFmtId="186" formatCode="#,##0\ &quot;грн.&quot;;\-#,##0\ &quot;грн.&quot;"/>
    <numFmt numFmtId="187" formatCode="#,##0\ &quot;грн.&quot;;[Red]\-#,##0\ &quot;грн.&quot;"/>
    <numFmt numFmtId="188" formatCode="#,##0.00\ &quot;грн.&quot;;\-#,##0.00\ &quot;грн.&quot;"/>
    <numFmt numFmtId="189" formatCode="#,##0.00\ &quot;грн.&quot;;[Red]\-#,##0.00\ &quot;грн.&quot;"/>
    <numFmt numFmtId="190" formatCode="_-* #,##0\ &quot;грн.&quot;_-;\-* #,##0\ &quot;грн.&quot;_-;_-* &quot;-&quot;\ &quot;грн.&quot;_-;_-@_-"/>
    <numFmt numFmtId="191" formatCode="_-* #,##0\ _г_р_н_._-;\-* #,##0\ _г_р_н_._-;_-* &quot;-&quot;\ _г_р_н_._-;_-@_-"/>
    <numFmt numFmtId="192" formatCode="_-* #,##0.00\ &quot;грн.&quot;_-;\-* #,##0.00\ &quot;грн.&quot;_-;_-* &quot;-&quot;??\ &quot;грн.&quot;_-;_-@_-"/>
    <numFmt numFmtId="193" formatCode="_-* #,##0.00\ _г_р_н_._-;\-* #,##0.00\ _г_р_н_._-;_-* &quot;-&quot;??\ _г_р_н_._-;_-@_-"/>
    <numFmt numFmtId="194" formatCode="0.0"/>
    <numFmt numFmtId="195" formatCode="000000"/>
    <numFmt numFmtId="196" formatCode="#,##0.0"/>
    <numFmt numFmtId="197" formatCode="#,##0.000"/>
    <numFmt numFmtId="198" formatCode="#,##0.00000"/>
    <numFmt numFmtId="199" formatCode="#,##0.000000"/>
    <numFmt numFmtId="200" formatCode="#,##0.0000"/>
    <numFmt numFmtId="201" formatCode="#,##0.00_);\-#,##0.00"/>
    <numFmt numFmtId="202" formatCode="#,##0.0000000"/>
    <numFmt numFmtId="203" formatCode="#,##0.00000_);\-#,##0.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8"/>
      <name val="Times New Roman"/>
      <family val="1"/>
    </font>
    <font>
      <i/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4"/>
      <name val="Arial"/>
      <family val="2"/>
    </font>
    <font>
      <i/>
      <sz val="14"/>
      <name val="Times New Roman"/>
      <family val="1"/>
    </font>
    <font>
      <sz val="12"/>
      <name val="Arial Cyr"/>
      <family val="0"/>
    </font>
    <font>
      <i/>
      <sz val="14"/>
      <name val="Arial Cyr"/>
      <family val="0"/>
    </font>
    <font>
      <sz val="14"/>
      <color indexed="10"/>
      <name val="Times New Roman"/>
      <family val="1"/>
    </font>
    <font>
      <sz val="14"/>
      <color indexed="10"/>
      <name val="Arial Cyr"/>
      <family val="0"/>
    </font>
    <font>
      <b/>
      <i/>
      <sz val="14"/>
      <name val="Times New Roman"/>
      <family val="1"/>
    </font>
    <font>
      <b/>
      <sz val="16"/>
      <name val="Times New Roman"/>
      <family val="1"/>
    </font>
    <font>
      <sz val="16"/>
      <color indexed="10"/>
      <name val="Times New Roman"/>
      <family val="1"/>
    </font>
    <font>
      <sz val="16"/>
      <name val="Times New Roman"/>
      <family val="1"/>
    </font>
    <font>
      <i/>
      <sz val="16"/>
      <name val="Times New Roman"/>
      <family val="1"/>
    </font>
    <font>
      <b/>
      <sz val="16"/>
      <color indexed="10"/>
      <name val="Times New Roman"/>
      <family val="1"/>
    </font>
    <font>
      <sz val="16"/>
      <color indexed="10"/>
      <name val="Arial Cyr"/>
      <family val="0"/>
    </font>
    <font>
      <i/>
      <sz val="16"/>
      <color indexed="10"/>
      <name val="Times New Roman"/>
      <family val="1"/>
    </font>
    <font>
      <i/>
      <sz val="16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1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87">
    <xf numFmtId="0" fontId="0" fillId="0" borderId="0" xfId="0" applyAlignment="1">
      <alignment/>
    </xf>
    <xf numFmtId="0" fontId="4" fillId="0" borderId="0" xfId="0" applyFont="1" applyAlignment="1" applyProtection="1">
      <alignment/>
      <protection locked="0"/>
    </xf>
    <xf numFmtId="0" fontId="9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 horizontal="right"/>
      <protection locked="0"/>
    </xf>
    <xf numFmtId="0" fontId="6" fillId="0" borderId="10" xfId="0" applyFont="1" applyFill="1" applyBorder="1" applyAlignment="1" applyProtection="1">
      <alignment horizontal="center" vertical="center" wrapText="1"/>
      <protection locked="0"/>
    </xf>
    <xf numFmtId="0" fontId="6" fillId="0" borderId="11" xfId="0" applyFont="1" applyFill="1" applyBorder="1" applyAlignment="1" applyProtection="1">
      <alignment horizontal="center" vertical="top" wrapText="1"/>
      <protection locked="0"/>
    </xf>
    <xf numFmtId="196" fontId="6" fillId="0" borderId="10" xfId="0" applyNumberFormat="1" applyFont="1" applyFill="1" applyBorder="1" applyAlignment="1" applyProtection="1">
      <alignment horizontal="center" vertical="top" wrapText="1"/>
      <protection locked="0"/>
    </xf>
    <xf numFmtId="0" fontId="6" fillId="0" borderId="10" xfId="0" applyFont="1" applyFill="1" applyBorder="1" applyAlignment="1" applyProtection="1">
      <alignment horizontal="center" vertical="top" wrapText="1"/>
      <protection locked="0"/>
    </xf>
    <xf numFmtId="0" fontId="6" fillId="0" borderId="12" xfId="0" applyFont="1" applyFill="1" applyBorder="1" applyAlignment="1" applyProtection="1">
      <alignment horizontal="right" vertical="top" wrapText="1"/>
      <protection locked="0"/>
    </xf>
    <xf numFmtId="0" fontId="9" fillId="0" borderId="13" xfId="0" applyFont="1" applyFill="1" applyBorder="1" applyAlignment="1" applyProtection="1">
      <alignment horizontal="left" vertical="top" wrapText="1"/>
      <protection hidden="1" locked="0"/>
    </xf>
    <xf numFmtId="0" fontId="9" fillId="0" borderId="14" xfId="0" applyFont="1" applyBorder="1" applyAlignment="1" applyProtection="1">
      <alignment horizontal="right" vertical="top" wrapText="1"/>
      <protection locked="0"/>
    </xf>
    <xf numFmtId="0" fontId="9" fillId="33" borderId="11" xfId="0" applyFont="1" applyFill="1" applyBorder="1" applyAlignment="1" applyProtection="1">
      <alignment horizontal="right" vertical="center" wrapText="1"/>
      <protection locked="0"/>
    </xf>
    <xf numFmtId="0" fontId="9" fillId="0" borderId="0" xfId="0" applyFont="1" applyAlignment="1" applyProtection="1">
      <alignment vertical="center"/>
      <protection locked="0"/>
    </xf>
    <xf numFmtId="49" fontId="9" fillId="0" borderId="14" xfId="0" applyNumberFormat="1" applyFont="1" applyFill="1" applyBorder="1" applyAlignment="1" applyProtection="1">
      <alignment horizontal="right" vertical="top"/>
      <protection/>
    </xf>
    <xf numFmtId="0" fontId="9" fillId="0" borderId="13" xfId="0" applyFont="1" applyFill="1" applyBorder="1" applyAlignment="1" applyProtection="1">
      <alignment horizontal="left" vertical="top" wrapText="1"/>
      <protection/>
    </xf>
    <xf numFmtId="0" fontId="9" fillId="0" borderId="15" xfId="0" applyFont="1" applyFill="1" applyBorder="1" applyAlignment="1" applyProtection="1">
      <alignment horizontal="left" vertical="top" wrapText="1"/>
      <protection/>
    </xf>
    <xf numFmtId="0" fontId="9" fillId="0" borderId="16" xfId="0" applyFont="1" applyBorder="1" applyAlignment="1" applyProtection="1">
      <alignment horizontal="right" vertical="top" wrapText="1"/>
      <protection locked="0"/>
    </xf>
    <xf numFmtId="0" fontId="9" fillId="0" borderId="17" xfId="0" applyFont="1" applyFill="1" applyBorder="1" applyAlignment="1" applyProtection="1">
      <alignment horizontal="left" vertical="top"/>
      <protection hidden="1" locked="0"/>
    </xf>
    <xf numFmtId="195" fontId="6" fillId="33" borderId="11" xfId="0" applyNumberFormat="1" applyFont="1" applyFill="1" applyBorder="1" applyAlignment="1" applyProtection="1">
      <alignment horizontal="center" vertical="center"/>
      <protection hidden="1" locked="0"/>
    </xf>
    <xf numFmtId="0" fontId="10" fillId="0" borderId="0" xfId="0" applyFont="1" applyAlignment="1">
      <alignment/>
    </xf>
    <xf numFmtId="196" fontId="11" fillId="0" borderId="0" xfId="0" applyNumberFormat="1" applyFont="1" applyFill="1" applyBorder="1" applyAlignment="1" applyProtection="1">
      <alignment horizontal="right" wrapText="1"/>
      <protection hidden="1"/>
    </xf>
    <xf numFmtId="196" fontId="10" fillId="0" borderId="0" xfId="0" applyNumberFormat="1" applyFont="1" applyFill="1" applyBorder="1" applyAlignment="1" applyProtection="1">
      <alignment horizontal="right" wrapText="1"/>
      <protection hidden="1"/>
    </xf>
    <xf numFmtId="0" fontId="10" fillId="0" borderId="0" xfId="0" applyFont="1" applyAlignment="1">
      <alignment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0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195" fontId="6" fillId="33" borderId="18" xfId="0" applyNumberFormat="1" applyFont="1" applyFill="1" applyBorder="1" applyAlignment="1" applyProtection="1">
      <alignment horizontal="right" vertical="center"/>
      <protection hidden="1"/>
    </xf>
    <xf numFmtId="196" fontId="10" fillId="0" borderId="0" xfId="0" applyNumberFormat="1" applyFont="1" applyFill="1" applyAlignment="1">
      <alignment vertical="center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Alignment="1">
      <alignment/>
    </xf>
    <xf numFmtId="49" fontId="12" fillId="0" borderId="14" xfId="0" applyNumberFormat="1" applyFont="1" applyFill="1" applyBorder="1" applyAlignment="1" applyProtection="1">
      <alignment horizontal="right" vertical="top"/>
      <protection/>
    </xf>
    <xf numFmtId="0" fontId="8" fillId="0" borderId="13" xfId="0" applyFont="1" applyFill="1" applyBorder="1" applyAlignment="1" applyProtection="1">
      <alignment horizontal="left" vertical="top" wrapText="1"/>
      <protection/>
    </xf>
    <xf numFmtId="0" fontId="9" fillId="0" borderId="17" xfId="0" applyFont="1" applyFill="1" applyBorder="1" applyAlignment="1" applyProtection="1">
      <alignment horizontal="left" vertical="top" wrapText="1"/>
      <protection/>
    </xf>
    <xf numFmtId="0" fontId="9" fillId="0" borderId="19" xfId="0" applyFont="1" applyFill="1" applyBorder="1" applyAlignment="1" applyProtection="1">
      <alignment horizontal="left" vertical="top" wrapText="1"/>
      <protection/>
    </xf>
    <xf numFmtId="49" fontId="9" fillId="0" borderId="20" xfId="0" applyNumberFormat="1" applyFont="1" applyFill="1" applyBorder="1" applyAlignment="1" applyProtection="1">
      <alignment horizontal="right" vertical="top"/>
      <protection/>
    </xf>
    <xf numFmtId="49" fontId="9" fillId="0" borderId="16" xfId="0" applyNumberFormat="1" applyFont="1" applyFill="1" applyBorder="1" applyAlignment="1" applyProtection="1">
      <alignment horizontal="right" vertical="top"/>
      <protection/>
    </xf>
    <xf numFmtId="0" fontId="5" fillId="0" borderId="21" xfId="0" applyFont="1" applyFill="1" applyBorder="1" applyAlignment="1">
      <alignment horizontal="center" vertical="center" wrapText="1"/>
    </xf>
    <xf numFmtId="0" fontId="6" fillId="34" borderId="11" xfId="0" applyNumberFormat="1" applyFont="1" applyFill="1" applyBorder="1" applyAlignment="1" applyProtection="1">
      <alignment horizontal="right" shrinkToFit="1"/>
      <protection/>
    </xf>
    <xf numFmtId="0" fontId="6" fillId="34" borderId="22" xfId="0" applyFont="1" applyFill="1" applyBorder="1" applyAlignment="1" applyProtection="1">
      <alignment horizontal="center" wrapText="1"/>
      <protection/>
    </xf>
    <xf numFmtId="0" fontId="6" fillId="33" borderId="10" xfId="0" applyFont="1" applyFill="1" applyBorder="1" applyAlignment="1" applyProtection="1">
      <alignment horizontal="center" vertical="center" wrapText="1"/>
      <protection hidden="1"/>
    </xf>
    <xf numFmtId="0" fontId="6" fillId="33" borderId="10" xfId="0" applyFont="1" applyFill="1" applyBorder="1" applyAlignment="1" applyProtection="1">
      <alignment horizontal="center" vertical="center" wrapText="1"/>
      <protection locked="0"/>
    </xf>
    <xf numFmtId="0" fontId="6" fillId="33" borderId="10" xfId="0" applyFont="1" applyFill="1" applyBorder="1" applyAlignment="1" applyProtection="1">
      <alignment horizontal="center" vertical="center" wrapText="1"/>
      <protection hidden="1" locked="0"/>
    </xf>
    <xf numFmtId="0" fontId="9" fillId="0" borderId="0" xfId="0" applyFont="1" applyFill="1" applyAlignment="1" applyProtection="1">
      <alignment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195" fontId="9" fillId="0" borderId="23" xfId="0" applyNumberFormat="1" applyFont="1" applyFill="1" applyBorder="1" applyAlignment="1" applyProtection="1">
      <alignment vertical="center" wrapText="1"/>
      <protection hidden="1"/>
    </xf>
    <xf numFmtId="0" fontId="9" fillId="0" borderId="24" xfId="0" applyFont="1" applyFill="1" applyBorder="1" applyAlignment="1" applyProtection="1">
      <alignment horizontal="left" vertical="top"/>
      <protection hidden="1"/>
    </xf>
    <xf numFmtId="0" fontId="9" fillId="0" borderId="17" xfId="0" applyFont="1" applyFill="1" applyBorder="1" applyAlignment="1" applyProtection="1">
      <alignment horizontal="left" vertical="top"/>
      <protection hidden="1"/>
    </xf>
    <xf numFmtId="195" fontId="9" fillId="0" borderId="25" xfId="0" applyNumberFormat="1" applyFont="1" applyFill="1" applyBorder="1" applyAlignment="1" applyProtection="1">
      <alignment horizontal="right" vertical="top"/>
      <protection hidden="1"/>
    </xf>
    <xf numFmtId="0" fontId="9" fillId="0" borderId="15" xfId="0" applyFont="1" applyFill="1" applyBorder="1" applyAlignment="1" applyProtection="1">
      <alignment horizontal="left" vertical="top" wrapText="1"/>
      <protection hidden="1"/>
    </xf>
    <xf numFmtId="0" fontId="9" fillId="0" borderId="17" xfId="0" applyFont="1" applyFill="1" applyBorder="1" applyAlignment="1" applyProtection="1">
      <alignment horizontal="left" vertical="top" wrapText="1"/>
      <protection hidden="1"/>
    </xf>
    <xf numFmtId="0" fontId="9" fillId="0" borderId="19" xfId="0" applyFont="1" applyFill="1" applyBorder="1" applyAlignment="1" applyProtection="1">
      <alignment horizontal="left" vertical="top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/>
      <protection hidden="1"/>
    </xf>
    <xf numFmtId="0" fontId="9" fillId="0" borderId="13" xfId="0" applyFont="1" applyFill="1" applyBorder="1" applyAlignment="1" applyProtection="1">
      <alignment horizontal="left" vertical="top" wrapText="1"/>
      <protection hidden="1"/>
    </xf>
    <xf numFmtId="195" fontId="6" fillId="33" borderId="18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10" xfId="0" applyNumberFormat="1" applyFont="1" applyFill="1" applyBorder="1" applyAlignment="1" applyProtection="1">
      <alignment horizontal="center" vertical="center" wrapText="1"/>
      <protection hidden="1"/>
    </xf>
    <xf numFmtId="195" fontId="9" fillId="0" borderId="26" xfId="0" applyNumberFormat="1" applyFont="1" applyFill="1" applyBorder="1" applyAlignment="1" applyProtection="1">
      <alignment horizontal="right" vertical="top" wrapText="1"/>
      <protection hidden="1"/>
    </xf>
    <xf numFmtId="10" fontId="9" fillId="0" borderId="13" xfId="0" applyNumberFormat="1" applyFont="1" applyFill="1" applyBorder="1" applyAlignment="1" applyProtection="1">
      <alignment horizontal="left" vertical="top" wrapText="1"/>
      <protection hidden="1"/>
    </xf>
    <xf numFmtId="195" fontId="9" fillId="0" borderId="18" xfId="0" applyNumberFormat="1" applyFont="1" applyFill="1" applyBorder="1" applyAlignment="1" applyProtection="1">
      <alignment horizontal="right" vertical="center" wrapText="1"/>
      <protection hidden="1"/>
    </xf>
    <xf numFmtId="195" fontId="6" fillId="0" borderId="18" xfId="0" applyNumberFormat="1" applyFont="1" applyFill="1" applyBorder="1" applyAlignment="1" applyProtection="1">
      <alignment horizontal="right" vertical="center" wrapText="1"/>
      <protection hidden="1"/>
    </xf>
    <xf numFmtId="0" fontId="10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9" fillId="0" borderId="13" xfId="0" applyFont="1" applyFill="1" applyBorder="1" applyAlignment="1" applyProtection="1">
      <alignment horizontal="left" vertical="top"/>
      <protection hidden="1"/>
    </xf>
    <xf numFmtId="195" fontId="9" fillId="33" borderId="18" xfId="0" applyNumberFormat="1" applyFont="1" applyFill="1" applyBorder="1" applyAlignment="1" applyProtection="1">
      <alignment horizontal="right" vertical="center"/>
      <protection hidden="1"/>
    </xf>
    <xf numFmtId="0" fontId="5" fillId="0" borderId="15" xfId="0" applyNumberFormat="1" applyFont="1" applyFill="1" applyBorder="1" applyAlignment="1" applyProtection="1">
      <alignment horizontal="center" vertical="top"/>
      <protection/>
    </xf>
    <xf numFmtId="0" fontId="5" fillId="0" borderId="15" xfId="0" applyNumberFormat="1" applyFont="1" applyFill="1" applyBorder="1" applyAlignment="1" applyProtection="1">
      <alignment horizontal="left" vertical="top" wrapText="1"/>
      <protection/>
    </xf>
    <xf numFmtId="0" fontId="8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center" vertical="top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12" fillId="0" borderId="15" xfId="0" applyNumberFormat="1" applyFont="1" applyFill="1" applyBorder="1" applyAlignment="1" applyProtection="1">
      <alignment horizontal="left" vertical="top" wrapText="1"/>
      <protection/>
    </xf>
    <xf numFmtId="0" fontId="9" fillId="0" borderId="15" xfId="0" applyNumberFormat="1" applyFont="1" applyFill="1" applyBorder="1" applyAlignment="1" applyProtection="1">
      <alignment horizontal="center" vertical="top"/>
      <protection/>
    </xf>
    <xf numFmtId="0" fontId="9" fillId="0" borderId="15" xfId="0" applyNumberFormat="1" applyFont="1" applyFill="1" applyBorder="1" applyAlignment="1" applyProtection="1">
      <alignment horizontal="left" vertical="top" wrapText="1"/>
      <protection/>
    </xf>
    <xf numFmtId="49" fontId="9" fillId="0" borderId="15" xfId="0" applyNumberFormat="1" applyFont="1" applyFill="1" applyBorder="1" applyAlignment="1" applyProtection="1">
      <alignment horizontal="right" vertical="top"/>
      <protection/>
    </xf>
    <xf numFmtId="0" fontId="12" fillId="0" borderId="15" xfId="0" applyNumberFormat="1" applyFont="1" applyFill="1" applyBorder="1" applyAlignment="1" applyProtection="1">
      <alignment horizontal="left" vertical="center" wrapText="1"/>
      <protection/>
    </xf>
    <xf numFmtId="49" fontId="12" fillId="0" borderId="15" xfId="0" applyNumberFormat="1" applyFont="1" applyFill="1" applyBorder="1" applyAlignment="1" applyProtection="1">
      <alignment horizontal="center" vertical="top"/>
      <protection/>
    </xf>
    <xf numFmtId="49" fontId="9" fillId="0" borderId="15" xfId="0" applyNumberFormat="1" applyFont="1" applyFill="1" applyBorder="1" applyAlignment="1" applyProtection="1">
      <alignment horizontal="center" vertical="top"/>
      <protection/>
    </xf>
    <xf numFmtId="49" fontId="12" fillId="0" borderId="27" xfId="0" applyNumberFormat="1" applyFont="1" applyFill="1" applyBorder="1" applyAlignment="1" applyProtection="1">
      <alignment horizontal="center" vertical="top"/>
      <protection/>
    </xf>
    <xf numFmtId="49" fontId="6" fillId="0" borderId="27" xfId="0" applyNumberFormat="1" applyFont="1" applyFill="1" applyBorder="1" applyAlignment="1" applyProtection="1">
      <alignment horizontal="center" vertical="top"/>
      <protection/>
    </xf>
    <xf numFmtId="0" fontId="6" fillId="0" borderId="20" xfId="0" applyFont="1" applyFill="1" applyBorder="1" applyAlignment="1" applyProtection="1">
      <alignment horizontal="right" vertical="top" wrapText="1"/>
      <protection locked="0"/>
    </xf>
    <xf numFmtId="0" fontId="6" fillId="0" borderId="19" xfId="0" applyFont="1" applyFill="1" applyBorder="1" applyAlignment="1" applyProtection="1">
      <alignment horizontal="left" vertical="top" wrapText="1"/>
      <protection locked="0"/>
    </xf>
    <xf numFmtId="0" fontId="15" fillId="0" borderId="0" xfId="0" applyFont="1" applyAlignment="1" applyProtection="1">
      <alignment/>
      <protection locked="0"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6" fillId="0" borderId="0" xfId="0" applyNumberFormat="1" applyFont="1" applyFill="1" applyAlignment="1">
      <alignment/>
    </xf>
    <xf numFmtId="198" fontId="16" fillId="0" borderId="0" xfId="0" applyNumberFormat="1" applyFont="1" applyFill="1" applyAlignment="1">
      <alignment/>
    </xf>
    <xf numFmtId="0" fontId="16" fillId="0" borderId="0" xfId="0" applyFont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15" fillId="0" borderId="0" xfId="0" applyFont="1" applyFill="1" applyAlignment="1" applyProtection="1">
      <alignment/>
      <protection locked="0"/>
    </xf>
    <xf numFmtId="0" fontId="9" fillId="0" borderId="15" xfId="0" applyNumberFormat="1" applyFont="1" applyFill="1" applyBorder="1" applyAlignment="1" applyProtection="1">
      <alignment horizontal="left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top"/>
      <protection/>
    </xf>
    <xf numFmtId="0" fontId="12" fillId="0" borderId="15" xfId="0" applyFont="1" applyFill="1" applyBorder="1" applyAlignment="1" applyProtection="1">
      <alignment horizontal="center" wrapText="1"/>
      <protection/>
    </xf>
    <xf numFmtId="0" fontId="12" fillId="0" borderId="15" xfId="0" applyFont="1" applyFill="1" applyBorder="1" applyAlignment="1" applyProtection="1">
      <alignment horizontal="left" wrapText="1"/>
      <protection/>
    </xf>
    <xf numFmtId="0" fontId="12" fillId="0" borderId="15" xfId="0" applyNumberFormat="1" applyFont="1" applyFill="1" applyBorder="1" applyAlignment="1" applyProtection="1">
      <alignment horizontal="right" shrinkToFit="1"/>
      <protection/>
    </xf>
    <xf numFmtId="195" fontId="9" fillId="0" borderId="28" xfId="0" applyNumberFormat="1" applyFont="1" applyFill="1" applyBorder="1" applyAlignment="1" applyProtection="1">
      <alignment horizontal="right" vertical="top" wrapText="1"/>
      <protection hidden="1"/>
    </xf>
    <xf numFmtId="0" fontId="9" fillId="0" borderId="29" xfId="0" applyFont="1" applyFill="1" applyBorder="1" applyAlignment="1" applyProtection="1">
      <alignment horizontal="left" vertical="top" wrapText="1"/>
      <protection hidden="1"/>
    </xf>
    <xf numFmtId="195" fontId="12" fillId="0" borderId="26" xfId="0" applyNumberFormat="1" applyFont="1" applyFill="1" applyBorder="1" applyAlignment="1" applyProtection="1">
      <alignment horizontal="right" vertical="top"/>
      <protection hidden="1"/>
    </xf>
    <xf numFmtId="0" fontId="8" fillId="0" borderId="13" xfId="0" applyFont="1" applyFill="1" applyBorder="1" applyAlignment="1" applyProtection="1">
      <alignment horizontal="left" vertical="top" wrapText="1"/>
      <protection hidden="1"/>
    </xf>
    <xf numFmtId="49" fontId="12" fillId="0" borderId="17" xfId="0" applyNumberFormat="1" applyFont="1" applyFill="1" applyBorder="1" applyAlignment="1" applyProtection="1">
      <alignment horizontal="center" vertical="top"/>
      <protection/>
    </xf>
    <xf numFmtId="0" fontId="12" fillId="0" borderId="17" xfId="0" applyNumberFormat="1" applyFont="1" applyFill="1" applyBorder="1" applyAlignment="1" applyProtection="1">
      <alignment horizontal="left" vertical="top" wrapText="1"/>
      <protection/>
    </xf>
    <xf numFmtId="0" fontId="6" fillId="0" borderId="19" xfId="0" applyNumberFormat="1" applyFont="1" applyFill="1" applyBorder="1" applyAlignment="1" applyProtection="1">
      <alignment horizontal="right" shrinkToFit="1"/>
      <protection/>
    </xf>
    <xf numFmtId="0" fontId="6" fillId="0" borderId="19" xfId="0" applyFont="1" applyFill="1" applyBorder="1" applyAlignment="1" applyProtection="1">
      <alignment horizontal="center" wrapText="1"/>
      <protection/>
    </xf>
    <xf numFmtId="0" fontId="6" fillId="34" borderId="10" xfId="0" applyFont="1" applyFill="1" applyBorder="1" applyAlignment="1" applyProtection="1">
      <alignment horizontal="center" wrapText="1"/>
      <protection/>
    </xf>
    <xf numFmtId="0" fontId="6" fillId="0" borderId="19" xfId="0" applyNumberFormat="1" applyFont="1" applyFill="1" applyBorder="1" applyAlignment="1" applyProtection="1">
      <alignment horizontal="center" vertical="top"/>
      <protection/>
    </xf>
    <xf numFmtId="0" fontId="6" fillId="0" borderId="19" xfId="0" applyNumberFormat="1" applyFont="1" applyFill="1" applyBorder="1" applyAlignment="1" applyProtection="1">
      <alignment horizontal="left" vertical="top" wrapText="1"/>
      <protection/>
    </xf>
    <xf numFmtId="0" fontId="9" fillId="33" borderId="18" xfId="0" applyFont="1" applyFill="1" applyBorder="1" applyAlignment="1" applyProtection="1">
      <alignment horizontal="right" vertical="center" wrapText="1"/>
      <protection locked="0"/>
    </xf>
    <xf numFmtId="0" fontId="6" fillId="34" borderId="18" xfId="0" applyNumberFormat="1" applyFont="1" applyFill="1" applyBorder="1" applyAlignment="1" applyProtection="1">
      <alignment horizontal="right" shrinkToFit="1"/>
      <protection/>
    </xf>
    <xf numFmtId="0" fontId="6" fillId="34" borderId="11" xfId="0" applyFont="1" applyFill="1" applyBorder="1" applyAlignment="1" applyProtection="1">
      <alignment horizontal="center" wrapText="1"/>
      <protection/>
    </xf>
    <xf numFmtId="0" fontId="6" fillId="0" borderId="15" xfId="0" applyFont="1" applyBorder="1" applyAlignment="1">
      <alignment/>
    </xf>
    <xf numFmtId="0" fontId="6" fillId="0" borderId="15" xfId="0" applyFont="1" applyBorder="1" applyAlignment="1">
      <alignment wrapText="1"/>
    </xf>
    <xf numFmtId="0" fontId="12" fillId="0" borderId="15" xfId="0" applyFont="1" applyBorder="1" applyAlignment="1">
      <alignment/>
    </xf>
    <xf numFmtId="0" fontId="12" fillId="0" borderId="15" xfId="0" applyFont="1" applyBorder="1" applyAlignment="1">
      <alignment wrapText="1"/>
    </xf>
    <xf numFmtId="0" fontId="17" fillId="0" borderId="15" xfId="0" applyNumberFormat="1" applyFont="1" applyFill="1" applyBorder="1" applyAlignment="1" applyProtection="1">
      <alignment horizontal="center" vertical="top"/>
      <protection/>
    </xf>
    <xf numFmtId="0" fontId="17" fillId="0" borderId="15" xfId="0" applyNumberFormat="1" applyFont="1" applyFill="1" applyBorder="1" applyAlignment="1" applyProtection="1">
      <alignment horizontal="left" vertical="top" wrapText="1"/>
      <protection/>
    </xf>
    <xf numFmtId="10" fontId="9" fillId="0" borderId="15" xfId="0" applyNumberFormat="1" applyFont="1" applyFill="1" applyBorder="1" applyAlignment="1" applyProtection="1">
      <alignment horizontal="left" vertical="top" wrapText="1"/>
      <protection hidden="1"/>
    </xf>
    <xf numFmtId="49" fontId="9" fillId="0" borderId="23" xfId="0" applyNumberFormat="1" applyFont="1" applyFill="1" applyBorder="1" applyAlignment="1" applyProtection="1">
      <alignment horizontal="right" vertical="top"/>
      <protection hidden="1"/>
    </xf>
    <xf numFmtId="49" fontId="9" fillId="0" borderId="30" xfId="0" applyNumberFormat="1" applyFont="1" applyFill="1" applyBorder="1" applyAlignment="1" applyProtection="1">
      <alignment horizontal="right" vertical="top"/>
      <protection hidden="1"/>
    </xf>
    <xf numFmtId="49" fontId="9" fillId="0" borderId="25" xfId="0" applyNumberFormat="1" applyFont="1" applyFill="1" applyBorder="1" applyAlignment="1" applyProtection="1">
      <alignment horizontal="right" vertical="top"/>
      <protection hidden="1"/>
    </xf>
    <xf numFmtId="49" fontId="9" fillId="0" borderId="26" xfId="0" applyNumberFormat="1" applyFont="1" applyFill="1" applyBorder="1" applyAlignment="1" applyProtection="1">
      <alignment horizontal="right" vertical="top"/>
      <protection hidden="1"/>
    </xf>
    <xf numFmtId="49" fontId="9" fillId="0" borderId="15" xfId="0" applyNumberFormat="1" applyFont="1" applyFill="1" applyBorder="1" applyAlignment="1" applyProtection="1">
      <alignment horizontal="right" vertical="top" wrapText="1"/>
      <protection hidden="1"/>
    </xf>
    <xf numFmtId="195" fontId="6" fillId="33" borderId="31" xfId="0" applyNumberFormat="1" applyFont="1" applyFill="1" applyBorder="1" applyAlignment="1" applyProtection="1">
      <alignment horizontal="right" vertical="center" wrapText="1"/>
      <protection hidden="1"/>
    </xf>
    <xf numFmtId="49" fontId="6" fillId="33" borderId="32" xfId="0" applyNumberFormat="1" applyFont="1" applyFill="1" applyBorder="1" applyAlignment="1" applyProtection="1">
      <alignment horizontal="center" vertical="center" wrapText="1"/>
      <protection hidden="1"/>
    </xf>
    <xf numFmtId="49" fontId="9" fillId="0" borderId="15" xfId="0" applyNumberFormat="1" applyFont="1" applyFill="1" applyBorder="1" applyAlignment="1" applyProtection="1">
      <alignment horizontal="right" vertical="top"/>
      <protection hidden="1"/>
    </xf>
    <xf numFmtId="49" fontId="9" fillId="0" borderId="31" xfId="0" applyNumberFormat="1" applyFont="1" applyFill="1" applyBorder="1" applyAlignment="1" applyProtection="1">
      <alignment horizontal="right" vertical="center" wrapText="1"/>
      <protection hidden="1"/>
    </xf>
    <xf numFmtId="49" fontId="9" fillId="0" borderId="32" xfId="0" applyNumberFormat="1" applyFont="1" applyFill="1" applyBorder="1" applyAlignment="1" applyProtection="1">
      <alignment horizontal="left" vertical="center" wrapText="1"/>
      <protection hidden="1"/>
    </xf>
    <xf numFmtId="0" fontId="6" fillId="34" borderId="33" xfId="0" applyFont="1" applyFill="1" applyBorder="1" applyAlignment="1" applyProtection="1">
      <alignment horizontal="center" wrapText="1"/>
      <protection/>
    </xf>
    <xf numFmtId="0" fontId="8" fillId="0" borderId="19" xfId="0" applyFont="1" applyFill="1" applyBorder="1" applyAlignment="1">
      <alignment horizontal="left" wrapText="1"/>
    </xf>
    <xf numFmtId="0" fontId="6" fillId="0" borderId="0" xfId="0" applyFont="1" applyAlignment="1" applyProtection="1">
      <alignment/>
      <protection locked="0"/>
    </xf>
    <xf numFmtId="0" fontId="8" fillId="0" borderId="27" xfId="0" applyNumberFormat="1" applyFont="1" applyFill="1" applyBorder="1" applyAlignment="1" applyProtection="1">
      <alignment horizontal="center" vertical="top"/>
      <protection/>
    </xf>
    <xf numFmtId="0" fontId="8" fillId="0" borderId="13" xfId="0" applyNumberFormat="1" applyFont="1" applyFill="1" applyBorder="1" applyAlignment="1">
      <alignment horizontal="left" wrapText="1"/>
    </xf>
    <xf numFmtId="196" fontId="18" fillId="34" borderId="10" xfId="0" applyNumberFormat="1" applyFont="1" applyFill="1" applyBorder="1" applyAlignment="1">
      <alignment horizontal="right" wrapText="1" shrinkToFit="1"/>
    </xf>
    <xf numFmtId="196" fontId="18" fillId="34" borderId="21" xfId="0" applyNumberFormat="1" applyFont="1" applyFill="1" applyBorder="1" applyAlignment="1">
      <alignment horizontal="right" wrapText="1" shrinkToFit="1"/>
    </xf>
    <xf numFmtId="0" fontId="19" fillId="0" borderId="0" xfId="0" applyFont="1" applyAlignment="1" applyProtection="1">
      <alignment/>
      <protection locked="0"/>
    </xf>
    <xf numFmtId="196" fontId="18" fillId="0" borderId="19" xfId="0" applyNumberFormat="1" applyFont="1" applyFill="1" applyBorder="1" applyAlignment="1" applyProtection="1">
      <alignment wrapText="1"/>
      <protection/>
    </xf>
    <xf numFmtId="196" fontId="18" fillId="0" borderId="34" xfId="0" applyNumberFormat="1" applyFont="1" applyFill="1" applyBorder="1" applyAlignment="1" applyProtection="1">
      <alignment horizontal="right" wrapText="1"/>
      <protection/>
    </xf>
    <xf numFmtId="196" fontId="20" fillId="0" borderId="15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>
      <alignment horizontal="right"/>
    </xf>
    <xf numFmtId="196" fontId="19" fillId="0" borderId="0" xfId="0" applyNumberFormat="1" applyFont="1" applyAlignment="1" applyProtection="1">
      <alignment/>
      <protection locked="0"/>
    </xf>
    <xf numFmtId="196" fontId="18" fillId="0" borderId="15" xfId="0" applyNumberFormat="1" applyFont="1" applyFill="1" applyBorder="1" applyAlignment="1" applyProtection="1">
      <alignment wrapText="1"/>
      <protection/>
    </xf>
    <xf numFmtId="196" fontId="20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>
      <alignment horizontal="right" wrapText="1" shrinkToFit="1"/>
    </xf>
    <xf numFmtId="196" fontId="18" fillId="0" borderId="15" xfId="0" applyNumberFormat="1" applyFont="1" applyFill="1" applyBorder="1" applyAlignment="1">
      <alignment horizontal="right"/>
    </xf>
    <xf numFmtId="0" fontId="20" fillId="0" borderId="0" xfId="0" applyFont="1" applyAlignment="1" applyProtection="1">
      <alignment/>
      <protection locked="0"/>
    </xf>
    <xf numFmtId="196" fontId="20" fillId="0" borderId="17" xfId="0" applyNumberFormat="1" applyFont="1" applyFill="1" applyBorder="1" applyAlignment="1">
      <alignment horizontal="right" wrapText="1" shrinkToFit="1"/>
    </xf>
    <xf numFmtId="196" fontId="20" fillId="0" borderId="17" xfId="0" applyNumberFormat="1" applyFont="1" applyFill="1" applyBorder="1" applyAlignment="1">
      <alignment horizontal="right"/>
    </xf>
    <xf numFmtId="196" fontId="18" fillId="0" borderId="19" xfId="0" applyNumberFormat="1" applyFont="1" applyFill="1" applyBorder="1" applyAlignment="1" applyProtection="1">
      <alignment horizontal="right" wrapText="1"/>
      <protection/>
    </xf>
    <xf numFmtId="196" fontId="21" fillId="0" borderId="15" xfId="0" applyNumberFormat="1" applyFont="1" applyFill="1" applyBorder="1" applyAlignment="1" applyProtection="1">
      <alignment wrapText="1"/>
      <protection/>
    </xf>
    <xf numFmtId="196" fontId="18" fillId="0" borderId="15" xfId="0" applyNumberFormat="1" applyFont="1" applyFill="1" applyBorder="1" applyAlignment="1" applyProtection="1">
      <alignment horizontal="right" wrapText="1"/>
      <protection/>
    </xf>
    <xf numFmtId="196" fontId="20" fillId="0" borderId="13" xfId="0" applyNumberFormat="1" applyFont="1" applyFill="1" applyBorder="1" applyAlignment="1">
      <alignment horizontal="right" wrapText="1" shrinkToFit="1"/>
    </xf>
    <xf numFmtId="196" fontId="20" fillId="0" borderId="13" xfId="0" applyNumberFormat="1" applyFont="1" applyFill="1" applyBorder="1" applyAlignment="1">
      <alignment horizontal="right"/>
    </xf>
    <xf numFmtId="196" fontId="18" fillId="33" borderId="10" xfId="0" applyNumberFormat="1" applyFont="1" applyFill="1" applyBorder="1" applyAlignment="1" applyProtection="1">
      <alignment vertical="center" wrapText="1"/>
      <protection/>
    </xf>
    <xf numFmtId="196" fontId="18" fillId="33" borderId="12" xfId="0" applyNumberFormat="1" applyFont="1" applyFill="1" applyBorder="1" applyAlignment="1" applyProtection="1">
      <alignment horizontal="right" vertical="center" wrapText="1"/>
      <protection/>
    </xf>
    <xf numFmtId="0" fontId="19" fillId="0" borderId="0" xfId="0" applyFont="1" applyAlignment="1" applyProtection="1">
      <alignment vertical="center"/>
      <protection locked="0"/>
    </xf>
    <xf numFmtId="197" fontId="19" fillId="0" borderId="0" xfId="0" applyNumberFormat="1" applyFont="1" applyAlignment="1" applyProtection="1">
      <alignment/>
      <protection locked="0"/>
    </xf>
    <xf numFmtId="196" fontId="19" fillId="0" borderId="0" xfId="0" applyNumberFormat="1" applyFont="1" applyFill="1" applyBorder="1" applyAlignment="1" applyProtection="1">
      <alignment vertical="top" wrapText="1"/>
      <protection locked="0"/>
    </xf>
    <xf numFmtId="196" fontId="18" fillId="33" borderId="10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shrinkToFit="1"/>
      <protection/>
    </xf>
    <xf numFmtId="196" fontId="18" fillId="33" borderId="32" xfId="0" applyNumberFormat="1" applyFont="1" applyFill="1" applyBorder="1" applyAlignment="1" applyProtection="1">
      <alignment vertical="center" wrapText="1"/>
      <protection/>
    </xf>
    <xf numFmtId="196" fontId="18" fillId="33" borderId="15" xfId="0" applyNumberFormat="1" applyFont="1" applyFill="1" applyBorder="1" applyAlignment="1">
      <alignment horizontal="right" wrapText="1" shrinkToFit="1"/>
    </xf>
    <xf numFmtId="196" fontId="19" fillId="0" borderId="35" xfId="0" applyNumberFormat="1" applyFont="1" applyFill="1" applyBorder="1" applyAlignment="1" applyProtection="1">
      <alignment vertical="center" wrapText="1"/>
      <protection hidden="1"/>
    </xf>
    <xf numFmtId="196" fontId="19" fillId="0" borderId="10" xfId="0" applyNumberFormat="1" applyFont="1" applyFill="1" applyBorder="1" applyAlignment="1" applyProtection="1">
      <alignment vertical="center" wrapText="1"/>
      <protection hidden="1"/>
    </xf>
    <xf numFmtId="196" fontId="19" fillId="0" borderId="24" xfId="0" applyNumberFormat="1" applyFont="1" applyFill="1" applyBorder="1" applyAlignment="1" applyProtection="1">
      <alignment vertical="center" wrapText="1"/>
      <protection hidden="1"/>
    </xf>
    <xf numFmtId="196" fontId="22" fillId="0" borderId="36" xfId="53" applyNumberFormat="1" applyFont="1" applyFill="1" applyBorder="1" applyAlignment="1">
      <alignment vertical="center" wrapText="1"/>
      <protection/>
    </xf>
    <xf numFmtId="0" fontId="23" fillId="0" borderId="0" xfId="0" applyFont="1" applyFill="1" applyAlignment="1">
      <alignment vertical="center"/>
    </xf>
    <xf numFmtId="196" fontId="20" fillId="0" borderId="35" xfId="0" applyNumberFormat="1" applyFont="1" applyFill="1" applyBorder="1" applyAlignment="1" applyProtection="1">
      <alignment horizontal="right"/>
      <protection hidden="1"/>
    </xf>
    <xf numFmtId="196" fontId="20" fillId="0" borderId="24" xfId="0" applyNumberFormat="1" applyFont="1" applyFill="1" applyBorder="1" applyAlignment="1" applyProtection="1">
      <alignment horizontal="right"/>
      <protection hidden="1"/>
    </xf>
    <xf numFmtId="196" fontId="20" fillId="0" borderId="36" xfId="0" applyNumberFormat="1" applyFont="1" applyFill="1" applyBorder="1" applyAlignment="1" applyProtection="1">
      <alignment horizontal="right"/>
      <protection hidden="1"/>
    </xf>
    <xf numFmtId="0" fontId="23" fillId="0" borderId="0" xfId="0" applyFont="1" applyAlignment="1">
      <alignment/>
    </xf>
    <xf numFmtId="196" fontId="20" fillId="0" borderId="37" xfId="0" applyNumberFormat="1" applyFont="1" applyFill="1" applyBorder="1" applyAlignment="1" applyProtection="1">
      <alignment horizontal="right"/>
      <protection hidden="1"/>
    </xf>
    <xf numFmtId="196" fontId="20" fillId="0" borderId="17" xfId="0" applyNumberFormat="1" applyFont="1" applyFill="1" applyBorder="1" applyAlignment="1" applyProtection="1">
      <alignment horizontal="right"/>
      <protection hidden="1"/>
    </xf>
    <xf numFmtId="196" fontId="20" fillId="0" borderId="38" xfId="0" applyNumberFormat="1" applyFont="1" applyFill="1" applyBorder="1" applyAlignment="1" applyProtection="1">
      <alignment horizontal="right"/>
      <protection hidden="1"/>
    </xf>
    <xf numFmtId="196" fontId="20" fillId="0" borderId="39" xfId="0" applyNumberFormat="1" applyFont="1" applyFill="1" applyBorder="1" applyAlignment="1" applyProtection="1">
      <alignment horizontal="right"/>
      <protection hidden="1"/>
    </xf>
    <xf numFmtId="196" fontId="20" fillId="0" borderId="15" xfId="0" applyNumberFormat="1" applyFont="1" applyFill="1" applyBorder="1" applyAlignment="1" applyProtection="1">
      <alignment horizontal="right"/>
      <protection hidden="1"/>
    </xf>
    <xf numFmtId="196" fontId="20" fillId="0" borderId="40" xfId="0" applyNumberFormat="1" applyFont="1" applyFill="1" applyBorder="1" applyAlignment="1" applyProtection="1">
      <alignment horizontal="right"/>
      <protection hidden="1"/>
    </xf>
    <xf numFmtId="196" fontId="23" fillId="0" borderId="0" xfId="0" applyNumberFormat="1" applyFont="1" applyAlignment="1">
      <alignment/>
    </xf>
    <xf numFmtId="196" fontId="19" fillId="0" borderId="0" xfId="0" applyNumberFormat="1" applyFont="1" applyFill="1" applyBorder="1" applyAlignment="1" applyProtection="1">
      <alignment horizontal="right"/>
      <protection hidden="1"/>
    </xf>
    <xf numFmtId="196" fontId="20" fillId="0" borderId="13" xfId="0" applyNumberFormat="1" applyFont="1" applyFill="1" applyBorder="1" applyAlignment="1" applyProtection="1">
      <alignment horizontal="right"/>
      <protection hidden="1"/>
    </xf>
    <xf numFmtId="196" fontId="20" fillId="0" borderId="27" xfId="0" applyNumberFormat="1" applyFont="1" applyFill="1" applyBorder="1" applyAlignment="1" applyProtection="1">
      <alignment horizontal="right"/>
      <protection hidden="1"/>
    </xf>
    <xf numFmtId="196" fontId="18" fillId="33" borderId="10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Alignment="1">
      <alignment vertical="center"/>
    </xf>
    <xf numFmtId="196" fontId="20" fillId="0" borderId="27" xfId="0" applyNumberFormat="1" applyFont="1" applyFill="1" applyBorder="1" applyAlignment="1" applyProtection="1">
      <alignment horizontal="right" wrapText="1"/>
      <protection hidden="1"/>
    </xf>
    <xf numFmtId="196" fontId="20" fillId="0" borderId="13" xfId="0" applyNumberFormat="1" applyFont="1" applyFill="1" applyBorder="1" applyAlignment="1" applyProtection="1">
      <alignment horizontal="right" wrapText="1"/>
      <protection hidden="1"/>
    </xf>
    <xf numFmtId="196" fontId="20" fillId="0" borderId="15" xfId="0" applyNumberFormat="1" applyFont="1" applyFill="1" applyBorder="1" applyAlignment="1" applyProtection="1">
      <alignment horizontal="right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/>
      <protection hidden="1"/>
    </xf>
    <xf numFmtId="196" fontId="23" fillId="0" borderId="0" xfId="0" applyNumberFormat="1" applyFont="1" applyFill="1" applyAlignment="1">
      <alignment vertical="center"/>
    </xf>
    <xf numFmtId="196" fontId="22" fillId="0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0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12" xfId="0" applyNumberFormat="1" applyFont="1" applyFill="1" applyBorder="1" applyAlignment="1" applyProtection="1">
      <alignment horizontal="right" vertical="center" wrapText="1"/>
      <protection hidden="1"/>
    </xf>
    <xf numFmtId="0" fontId="23" fillId="0" borderId="0" xfId="0" applyFont="1" applyAlignment="1">
      <alignment vertical="center"/>
    </xf>
    <xf numFmtId="196" fontId="19" fillId="0" borderId="19" xfId="0" applyNumberFormat="1" applyFont="1" applyFill="1" applyBorder="1" applyAlignment="1">
      <alignment horizontal="right" wrapText="1" shrinkToFit="1"/>
    </xf>
    <xf numFmtId="196" fontId="19" fillId="0" borderId="41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>
      <alignment horizontal="right" wrapText="1" shrinkToFit="1"/>
    </xf>
    <xf numFmtId="196" fontId="19" fillId="0" borderId="42" xfId="0" applyNumberFormat="1" applyFont="1" applyFill="1" applyBorder="1" applyAlignment="1">
      <alignment horizontal="right" wrapText="1" shrinkToFit="1"/>
    </xf>
    <xf numFmtId="196" fontId="19" fillId="0" borderId="0" xfId="0" applyNumberFormat="1" applyFont="1" applyFill="1" applyBorder="1" applyAlignment="1" applyProtection="1">
      <alignment horizontal="right" wrapText="1"/>
      <protection hidden="1"/>
    </xf>
    <xf numFmtId="196" fontId="24" fillId="0" borderId="13" xfId="0" applyNumberFormat="1" applyFont="1" applyFill="1" applyBorder="1" applyAlignment="1">
      <alignment horizontal="right" wrapText="1" shrinkToFit="1"/>
    </xf>
    <xf numFmtId="196" fontId="24" fillId="0" borderId="42" xfId="0" applyNumberFormat="1" applyFont="1" applyFill="1" applyBorder="1" applyAlignment="1">
      <alignment horizontal="right" wrapText="1" shrinkToFit="1"/>
    </xf>
    <xf numFmtId="196" fontId="25" fillId="0" borderId="0" xfId="0" applyNumberFormat="1" applyFont="1" applyAlignment="1">
      <alignment/>
    </xf>
    <xf numFmtId="0" fontId="25" fillId="0" borderId="0" xfId="0" applyFont="1" applyAlignment="1">
      <alignment/>
    </xf>
    <xf numFmtId="196" fontId="19" fillId="0" borderId="17" xfId="0" applyNumberFormat="1" applyFont="1" applyFill="1" applyBorder="1" applyAlignment="1">
      <alignment horizontal="right" wrapText="1" shrinkToFit="1"/>
    </xf>
    <xf numFmtId="196" fontId="20" fillId="0" borderId="43" xfId="0" applyNumberFormat="1" applyFont="1" applyFill="1" applyBorder="1" applyAlignment="1">
      <alignment horizontal="right"/>
    </xf>
    <xf numFmtId="196" fontId="19" fillId="0" borderId="44" xfId="0" applyNumberFormat="1" applyFont="1" applyFill="1" applyBorder="1" applyAlignment="1">
      <alignment horizontal="right" wrapText="1" shrinkToFit="1"/>
    </xf>
    <xf numFmtId="196" fontId="22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18" fillId="33" borderId="22" xfId="0" applyNumberFormat="1" applyFont="1" applyFill="1" applyBorder="1" applyAlignment="1" applyProtection="1">
      <alignment horizontal="right" vertical="center" wrapText="1"/>
      <protection hidden="1"/>
    </xf>
    <xf numFmtId="196" fontId="22" fillId="33" borderId="12" xfId="0" applyNumberFormat="1" applyFont="1" applyFill="1" applyBorder="1" applyAlignment="1" applyProtection="1">
      <alignment horizontal="right" vertical="center" wrapText="1"/>
      <protection hidden="1"/>
    </xf>
    <xf numFmtId="0" fontId="18" fillId="0" borderId="22" xfId="0" applyFont="1" applyFill="1" applyBorder="1" applyAlignment="1">
      <alignment horizontal="right" vertical="center" wrapText="1"/>
    </xf>
    <xf numFmtId="194" fontId="18" fillId="0" borderId="22" xfId="0" applyNumberFormat="1" applyFont="1" applyFill="1" applyBorder="1" applyAlignment="1">
      <alignment horizontal="right" vertical="center" wrapText="1"/>
    </xf>
    <xf numFmtId="196" fontId="18" fillId="0" borderId="12" xfId="0" applyNumberFormat="1" applyFont="1" applyBorder="1" applyAlignment="1">
      <alignment horizontal="right" vertical="center" wrapText="1"/>
    </xf>
    <xf numFmtId="0" fontId="18" fillId="0" borderId="15" xfId="0" applyFont="1" applyFill="1" applyBorder="1" applyAlignment="1">
      <alignment horizontal="right" vertical="center" wrapText="1"/>
    </xf>
    <xf numFmtId="194" fontId="18" fillId="0" borderId="15" xfId="0" applyNumberFormat="1" applyFont="1" applyFill="1" applyBorder="1" applyAlignment="1">
      <alignment horizontal="right" vertical="center" wrapText="1"/>
    </xf>
    <xf numFmtId="196" fontId="20" fillId="0" borderId="15" xfId="0" applyNumberFormat="1" applyFont="1" applyFill="1" applyBorder="1" applyAlignment="1">
      <alignment horizontal="right" vertical="center" wrapText="1"/>
    </xf>
    <xf numFmtId="0" fontId="20" fillId="0" borderId="15" xfId="0" applyFont="1" applyFill="1" applyBorder="1" applyAlignment="1">
      <alignment horizontal="right" vertical="center" wrapText="1"/>
    </xf>
    <xf numFmtId="194" fontId="20" fillId="0" borderId="15" xfId="0" applyNumberFormat="1" applyFont="1" applyFill="1" applyBorder="1" applyAlignment="1">
      <alignment horizontal="right" vertical="center" wrapText="1"/>
    </xf>
    <xf numFmtId="196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4" fontId="20" fillId="0" borderId="17" xfId="0" applyNumberFormat="1" applyFont="1" applyFill="1" applyBorder="1" applyAlignment="1" applyProtection="1">
      <alignment horizontal="right" vertical="center" wrapText="1"/>
      <protection locked="0"/>
    </xf>
    <xf numFmtId="196" fontId="18" fillId="34" borderId="12" xfId="0" applyNumberFormat="1" applyFont="1" applyFill="1" applyBorder="1" applyAlignment="1">
      <alignment horizontal="right" wrapText="1" shrinkToFit="1"/>
    </xf>
    <xf numFmtId="196" fontId="18" fillId="0" borderId="19" xfId="0" applyNumberFormat="1" applyFont="1" applyFill="1" applyBorder="1" applyAlignment="1">
      <alignment horizontal="right" wrapText="1" shrinkToFit="1"/>
    </xf>
    <xf numFmtId="196" fontId="20" fillId="0" borderId="15" xfId="0" applyNumberFormat="1" applyFont="1" applyFill="1" applyBorder="1" applyAlignment="1" applyProtection="1">
      <alignment horizontal="right"/>
      <protection hidden="1" locked="0"/>
    </xf>
    <xf numFmtId="196" fontId="22" fillId="34" borderId="32" xfId="0" applyNumberFormat="1" applyFont="1" applyFill="1" applyBorder="1" applyAlignment="1">
      <alignment horizontal="right" wrapText="1" shrinkToFit="1"/>
    </xf>
    <xf numFmtId="196" fontId="20" fillId="34" borderId="15" xfId="0" applyNumberFormat="1" applyFont="1" applyFill="1" applyBorder="1" applyAlignment="1">
      <alignment horizontal="right" wrapText="1" shrinkToFit="1"/>
    </xf>
    <xf numFmtId="196" fontId="19" fillId="0" borderId="13" xfId="0" applyNumberFormat="1" applyFont="1" applyFill="1" applyBorder="1" applyAlignment="1" applyProtection="1">
      <alignment horizontal="right"/>
      <protection hidden="1" locked="0"/>
    </xf>
    <xf numFmtId="196" fontId="20" fillId="34" borderId="24" xfId="0" applyNumberFormat="1" applyFont="1" applyFill="1" applyBorder="1" applyAlignment="1" applyProtection="1">
      <alignment horizontal="right"/>
      <protection hidden="1" locked="0"/>
    </xf>
    <xf numFmtId="196" fontId="20" fillId="0" borderId="13" xfId="0" applyNumberFormat="1" applyFont="1" applyFill="1" applyBorder="1" applyAlignment="1" applyProtection="1">
      <alignment horizontal="right"/>
      <protection hidden="1" locked="0"/>
    </xf>
    <xf numFmtId="196" fontId="20" fillId="0" borderId="45" xfId="0" applyNumberFormat="1" applyFont="1" applyFill="1" applyBorder="1" applyAlignment="1">
      <alignment horizontal="right" wrapText="1" shrinkToFit="1"/>
    </xf>
    <xf numFmtId="196" fontId="18" fillId="33" borderId="12" xfId="0" applyNumberFormat="1" applyFont="1" applyFill="1" applyBorder="1" applyAlignment="1" applyProtection="1">
      <alignment vertical="center" wrapText="1"/>
      <protection/>
    </xf>
    <xf numFmtId="196" fontId="18" fillId="33" borderId="10" xfId="0" applyNumberFormat="1" applyFont="1" applyFill="1" applyBorder="1" applyAlignment="1" applyProtection="1">
      <alignment vertical="center"/>
      <protection hidden="1"/>
    </xf>
    <xf numFmtId="196" fontId="20" fillId="0" borderId="22" xfId="0" applyNumberFormat="1" applyFont="1" applyFill="1" applyBorder="1" applyAlignment="1" applyProtection="1">
      <alignment vertical="center" wrapText="1"/>
      <protection hidden="1"/>
    </xf>
    <xf numFmtId="196" fontId="20" fillId="0" borderId="10" xfId="0" applyNumberFormat="1" applyFont="1" applyFill="1" applyBorder="1" applyAlignment="1" applyProtection="1">
      <alignment vertical="center" wrapText="1"/>
      <protection hidden="1"/>
    </xf>
    <xf numFmtId="196" fontId="20" fillId="0" borderId="12" xfId="0" applyNumberFormat="1" applyFont="1" applyFill="1" applyBorder="1" applyAlignment="1" applyProtection="1">
      <alignment vertical="center" wrapText="1"/>
      <protection hidden="1"/>
    </xf>
    <xf numFmtId="196" fontId="20" fillId="0" borderId="34" xfId="0" applyNumberFormat="1" applyFont="1" applyFill="1" applyBorder="1" applyAlignment="1" applyProtection="1">
      <alignment horizontal="right" wrapText="1"/>
      <protection hidden="1"/>
    </xf>
    <xf numFmtId="196" fontId="20" fillId="0" borderId="40" xfId="0" applyNumberFormat="1" applyFont="1" applyFill="1" applyBorder="1" applyAlignment="1" applyProtection="1">
      <alignment horizontal="right" wrapText="1"/>
      <protection hidden="1"/>
    </xf>
    <xf numFmtId="196" fontId="20" fillId="0" borderId="46" xfId="0" applyNumberFormat="1" applyFont="1" applyFill="1" applyBorder="1" applyAlignment="1" applyProtection="1">
      <alignment horizontal="right"/>
      <protection hidden="1"/>
    </xf>
    <xf numFmtId="196" fontId="18" fillId="33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 wrapText="1"/>
      <protection hidden="1"/>
    </xf>
    <xf numFmtId="196" fontId="20" fillId="0" borderId="47" xfId="0" applyNumberFormat="1" applyFont="1" applyFill="1" applyBorder="1" applyAlignment="1" applyProtection="1">
      <alignment horizontal="right" vertical="center"/>
      <protection hidden="1"/>
    </xf>
    <xf numFmtId="196" fontId="18" fillId="33" borderId="12" xfId="0" applyNumberFormat="1" applyFont="1" applyFill="1" applyBorder="1" applyAlignment="1" applyProtection="1">
      <alignment horizontal="right" vertical="center" wrapText="1"/>
      <protection hidden="1"/>
    </xf>
    <xf numFmtId="196" fontId="22" fillId="0" borderId="21" xfId="0" applyNumberFormat="1" applyFont="1" applyFill="1" applyBorder="1" applyAlignment="1" applyProtection="1">
      <alignment horizontal="right" vertical="center" wrapText="1"/>
      <protection hidden="1"/>
    </xf>
    <xf numFmtId="196" fontId="19" fillId="0" borderId="49" xfId="0" applyNumberFormat="1" applyFont="1" applyFill="1" applyBorder="1" applyAlignment="1" applyProtection="1">
      <alignment horizontal="right" wrapText="1"/>
      <protection hidden="1"/>
    </xf>
    <xf numFmtId="196" fontId="19" fillId="0" borderId="29" xfId="0" applyNumberFormat="1" applyFont="1" applyFill="1" applyBorder="1" applyAlignment="1" applyProtection="1">
      <alignment horizontal="right" wrapText="1"/>
      <protection hidden="1"/>
    </xf>
    <xf numFmtId="196" fontId="19" fillId="0" borderId="50" xfId="0" applyNumberFormat="1" applyFont="1" applyFill="1" applyBorder="1" applyAlignment="1" applyProtection="1">
      <alignment horizontal="right" wrapText="1"/>
      <protection hidden="1"/>
    </xf>
    <xf numFmtId="196" fontId="19" fillId="0" borderId="27" xfId="0" applyNumberFormat="1" applyFont="1" applyFill="1" applyBorder="1" applyAlignment="1" applyProtection="1">
      <alignment horizontal="right"/>
      <protection hidden="1"/>
    </xf>
    <xf numFmtId="196" fontId="19" fillId="0" borderId="13" xfId="0" applyNumberFormat="1" applyFont="1" applyFill="1" applyBorder="1" applyAlignment="1" applyProtection="1">
      <alignment horizontal="right"/>
      <protection hidden="1"/>
    </xf>
    <xf numFmtId="196" fontId="19" fillId="0" borderId="51" xfId="0" applyNumberFormat="1" applyFont="1" applyFill="1" applyBorder="1" applyAlignment="1" applyProtection="1">
      <alignment horizontal="right"/>
      <protection hidden="1"/>
    </xf>
    <xf numFmtId="196" fontId="19" fillId="0" borderId="40" xfId="0" applyNumberFormat="1" applyFont="1" applyFill="1" applyBorder="1" applyAlignment="1" applyProtection="1">
      <alignment horizontal="right"/>
      <protection hidden="1"/>
    </xf>
    <xf numFmtId="196" fontId="24" fillId="0" borderId="51" xfId="0" applyNumberFormat="1" applyFont="1" applyFill="1" applyBorder="1" applyAlignment="1" applyProtection="1">
      <alignment horizontal="right"/>
      <protection hidden="1"/>
    </xf>
    <xf numFmtId="196" fontId="18" fillId="33" borderId="32" xfId="0" applyNumberFormat="1" applyFont="1" applyFill="1" applyBorder="1" applyAlignment="1" applyProtection="1">
      <alignment horizontal="right" vertical="center"/>
      <protection hidden="1"/>
    </xf>
    <xf numFmtId="196" fontId="18" fillId="33" borderId="48" xfId="0" applyNumberFormat="1" applyFont="1" applyFill="1" applyBorder="1" applyAlignment="1" applyProtection="1">
      <alignment horizontal="right" vertical="center"/>
      <protection hidden="1"/>
    </xf>
    <xf numFmtId="196" fontId="18" fillId="33" borderId="24" xfId="0" applyNumberFormat="1" applyFont="1" applyFill="1" applyBorder="1" applyAlignment="1" applyProtection="1">
      <alignment horizontal="right" vertical="center"/>
      <protection hidden="1"/>
    </xf>
    <xf numFmtId="196" fontId="18" fillId="33" borderId="36" xfId="0" applyNumberFormat="1" applyFont="1" applyFill="1" applyBorder="1" applyAlignment="1" applyProtection="1">
      <alignment horizontal="right" vertical="center"/>
      <protection hidden="1"/>
    </xf>
    <xf numFmtId="49" fontId="9" fillId="0" borderId="19" xfId="0" applyNumberFormat="1" applyFont="1" applyFill="1" applyBorder="1" applyAlignment="1" applyProtection="1">
      <alignment horizontal="right" vertical="top" wrapText="1"/>
      <protection hidden="1"/>
    </xf>
    <xf numFmtId="10" fontId="9" fillId="0" borderId="19" xfId="0" applyNumberFormat="1" applyFont="1" applyFill="1" applyBorder="1" applyAlignment="1" applyProtection="1">
      <alignment horizontal="left" vertical="top" wrapText="1"/>
      <protection hidden="1"/>
    </xf>
    <xf numFmtId="196" fontId="20" fillId="0" borderId="19" xfId="0" applyNumberFormat="1" applyFont="1" applyFill="1" applyBorder="1" applyAlignment="1" applyProtection="1">
      <alignment horizontal="right" wrapText="1"/>
      <protection hidden="1"/>
    </xf>
    <xf numFmtId="196" fontId="20" fillId="0" borderId="32" xfId="0" applyNumberFormat="1" applyFont="1" applyFill="1" applyBorder="1" applyAlignment="1" applyProtection="1">
      <alignment horizontal="right"/>
      <protection hidden="1"/>
    </xf>
    <xf numFmtId="196" fontId="20" fillId="0" borderId="48" xfId="0" applyNumberFormat="1" applyFont="1" applyFill="1" applyBorder="1" applyAlignment="1" applyProtection="1">
      <alignment horizontal="right"/>
      <protection hidden="1"/>
    </xf>
    <xf numFmtId="49" fontId="6" fillId="0" borderId="15" xfId="0" applyNumberFormat="1" applyFont="1" applyFill="1" applyBorder="1" applyAlignment="1" applyProtection="1">
      <alignment horizontal="right" vertical="top" wrapText="1"/>
      <protection hidden="1"/>
    </xf>
    <xf numFmtId="10" fontId="6" fillId="0" borderId="15" xfId="0" applyNumberFormat="1" applyFont="1" applyFill="1" applyBorder="1" applyAlignment="1" applyProtection="1">
      <alignment horizontal="left" vertical="top" wrapText="1"/>
      <protection hidden="1"/>
    </xf>
    <xf numFmtId="49" fontId="6" fillId="0" borderId="25" xfId="0" applyNumberFormat="1" applyFont="1" applyFill="1" applyBorder="1" applyAlignment="1" applyProtection="1">
      <alignment horizontal="right" vertical="top"/>
      <protection hidden="1"/>
    </xf>
    <xf numFmtId="0" fontId="6" fillId="0" borderId="15" xfId="0" applyFont="1" applyFill="1" applyBorder="1" applyAlignment="1" applyProtection="1">
      <alignment horizontal="left" vertical="top" wrapText="1"/>
      <protection hidden="1"/>
    </xf>
    <xf numFmtId="196" fontId="18" fillId="35" borderId="15" xfId="0" applyNumberFormat="1" applyFont="1" applyFill="1" applyBorder="1" applyAlignment="1" applyProtection="1">
      <alignment horizontal="right" vertical="center"/>
      <protection hidden="1"/>
    </xf>
    <xf numFmtId="0" fontId="12" fillId="0" borderId="17" xfId="0" applyFont="1" applyBorder="1" applyAlignment="1">
      <alignment wrapText="1"/>
    </xf>
    <xf numFmtId="0" fontId="6" fillId="33" borderId="52" xfId="0" applyFont="1" applyFill="1" applyBorder="1" applyAlignment="1" applyProtection="1">
      <alignment horizontal="center" vertical="center" wrapText="1"/>
      <protection hidden="1"/>
    </xf>
    <xf numFmtId="196" fontId="20" fillId="0" borderId="15" xfId="0" applyNumberFormat="1" applyFont="1" applyFill="1" applyBorder="1" applyAlignment="1" applyProtection="1">
      <alignment horizontal="right" vertical="justify"/>
      <protection/>
    </xf>
    <xf numFmtId="196" fontId="20" fillId="0" borderId="15" xfId="0" applyNumberFormat="1" applyFont="1" applyFill="1" applyBorder="1" applyAlignment="1" applyProtection="1">
      <alignment horizontal="right"/>
      <protection/>
    </xf>
    <xf numFmtId="196" fontId="20" fillId="35" borderId="15" xfId="0" applyNumberFormat="1" applyFont="1" applyFill="1" applyBorder="1" applyAlignment="1" applyProtection="1">
      <alignment horizontal="right"/>
      <protection/>
    </xf>
    <xf numFmtId="4" fontId="20" fillId="0" borderId="15" xfId="0" applyNumberFormat="1" applyFont="1" applyFill="1" applyBorder="1" applyAlignment="1" applyProtection="1">
      <alignment vertical="top" wrapText="1"/>
      <protection/>
    </xf>
    <xf numFmtId="0" fontId="12" fillId="0" borderId="15" xfId="0" applyNumberFormat="1" applyFont="1" applyBorder="1" applyAlignment="1">
      <alignment wrapText="1"/>
    </xf>
    <xf numFmtId="0" fontId="12" fillId="0" borderId="15" xfId="54" applyFont="1" applyBorder="1" applyAlignment="1">
      <alignment vertical="center" wrapText="1"/>
      <protection/>
    </xf>
    <xf numFmtId="0" fontId="17" fillId="0" borderId="15" xfId="0" applyFont="1" applyBorder="1" applyAlignment="1">
      <alignment/>
    </xf>
    <xf numFmtId="0" fontId="17" fillId="0" borderId="15" xfId="0" applyFont="1" applyBorder="1" applyAlignment="1">
      <alignment wrapText="1"/>
    </xf>
    <xf numFmtId="196" fontId="18" fillId="0" borderId="15" xfId="0" applyNumberFormat="1" applyFont="1" applyFill="1" applyBorder="1" applyAlignment="1" applyProtection="1">
      <alignment horizontal="right"/>
      <protection/>
    </xf>
    <xf numFmtId="49" fontId="9" fillId="0" borderId="53" xfId="0" applyNumberFormat="1" applyFont="1" applyFill="1" applyBorder="1" applyAlignment="1" applyProtection="1">
      <alignment horizontal="right" vertical="top"/>
      <protection hidden="1"/>
    </xf>
    <xf numFmtId="196" fontId="20" fillId="0" borderId="54" xfId="0" applyNumberFormat="1" applyFont="1" applyFill="1" applyBorder="1" applyAlignment="1" applyProtection="1">
      <alignment horizontal="right"/>
      <protection hidden="1"/>
    </xf>
    <xf numFmtId="0" fontId="19" fillId="0" borderId="0" xfId="0" applyFont="1" applyAlignment="1" applyProtection="1">
      <alignment/>
      <protection locked="0"/>
    </xf>
    <xf numFmtId="196" fontId="18" fillId="0" borderId="10" xfId="0" applyNumberFormat="1" applyFont="1" applyFill="1" applyBorder="1" applyAlignment="1">
      <alignment horizontal="right" wrapText="1" shrinkToFit="1"/>
    </xf>
    <xf numFmtId="196" fontId="18" fillId="0" borderId="21" xfId="0" applyNumberFormat="1" applyFont="1" applyFill="1" applyBorder="1" applyAlignment="1">
      <alignment horizontal="right" wrapText="1" shrinkToFit="1"/>
    </xf>
    <xf numFmtId="196" fontId="20" fillId="0" borderId="19" xfId="0" applyNumberFormat="1" applyFont="1" applyFill="1" applyBorder="1" applyAlignment="1">
      <alignment horizontal="right"/>
    </xf>
    <xf numFmtId="196" fontId="21" fillId="0" borderId="13" xfId="0" applyNumberFormat="1" applyFont="1" applyFill="1" applyBorder="1" applyAlignment="1">
      <alignment horizontal="right"/>
    </xf>
    <xf numFmtId="196" fontId="21" fillId="0" borderId="13" xfId="0" applyNumberFormat="1" applyFont="1" applyFill="1" applyBorder="1" applyAlignment="1" applyProtection="1">
      <alignment horizontal="right"/>
      <protection hidden="1"/>
    </xf>
    <xf numFmtId="0" fontId="7" fillId="0" borderId="0" xfId="0" applyFont="1" applyAlignment="1" applyProtection="1">
      <alignment horizontal="center" wrapText="1" shrinkToFit="1"/>
      <protection locked="0"/>
    </xf>
    <xf numFmtId="0" fontId="4" fillId="0" borderId="0" xfId="0" applyNumberFormat="1" applyFont="1" applyFill="1" applyAlignment="1" applyProtection="1">
      <alignment horizontal="left" wrapText="1"/>
      <protection locked="0"/>
    </xf>
    <xf numFmtId="0" fontId="4" fillId="0" borderId="55" xfId="0" applyFont="1" applyBorder="1" applyAlignment="1">
      <alignment horizontal="left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5kochtor" xfId="53"/>
    <cellStyle name="Обычный_Дох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4"/>
  <sheetViews>
    <sheetView showZeros="0" tabSelected="1" view="pageBreakPreview" zoomScale="75" zoomScaleNormal="75" zoomScaleSheetLayoutView="75" zoomScalePageLayoutView="0" workbookViewId="0" topLeftCell="A1">
      <pane ySplit="4" topLeftCell="A123" activePane="bottomLeft" state="frozen"/>
      <selection pane="topLeft" activeCell="A1" sqref="A1"/>
      <selection pane="bottomLeft" activeCell="A2" sqref="A2:G2"/>
    </sheetView>
  </sheetViews>
  <sheetFormatPr defaultColWidth="9.00390625" defaultRowHeight="12.75"/>
  <cols>
    <col min="1" max="1" width="12.00390625" style="2" customWidth="1"/>
    <col min="2" max="2" width="78.75390625" style="2" customWidth="1"/>
    <col min="3" max="3" width="15.125" style="2" customWidth="1"/>
    <col min="4" max="4" width="14.00390625" style="44" customWidth="1"/>
    <col min="5" max="5" width="14.25390625" style="44" customWidth="1"/>
    <col min="6" max="6" width="11.25390625" style="44" customWidth="1"/>
    <col min="7" max="7" width="12.875" style="2" customWidth="1"/>
    <col min="8" max="8" width="12.75390625" style="2" customWidth="1"/>
    <col min="9" max="16384" width="9.125" style="2" customWidth="1"/>
  </cols>
  <sheetData>
    <row r="1" spans="5:7" ht="75" customHeight="1">
      <c r="E1" s="285" t="s">
        <v>212</v>
      </c>
      <c r="F1" s="285"/>
      <c r="G1" s="285"/>
    </row>
    <row r="2" spans="1:7" ht="27.75" customHeight="1">
      <c r="A2" s="284" t="s">
        <v>197</v>
      </c>
      <c r="B2" s="284"/>
      <c r="C2" s="284"/>
      <c r="D2" s="284"/>
      <c r="E2" s="284"/>
      <c r="F2" s="284"/>
      <c r="G2" s="284"/>
    </row>
    <row r="3" ht="15" customHeight="1" thickBot="1">
      <c r="G3" s="3"/>
    </row>
    <row r="4" spans="1:7" s="1" customFormat="1" ht="66" customHeight="1" thickBot="1">
      <c r="A4" s="45" t="s">
        <v>1</v>
      </c>
      <c r="B4" s="46" t="s">
        <v>2</v>
      </c>
      <c r="C4" s="24" t="s">
        <v>50</v>
      </c>
      <c r="D4" s="24" t="s">
        <v>18</v>
      </c>
      <c r="E4" s="24" t="s">
        <v>63</v>
      </c>
      <c r="F4" s="24" t="s">
        <v>51</v>
      </c>
      <c r="G4" s="38" t="s">
        <v>52</v>
      </c>
    </row>
    <row r="5" spans="1:7" ht="23.25" customHeight="1" thickBot="1">
      <c r="A5" s="5"/>
      <c r="B5" s="7" t="s">
        <v>19</v>
      </c>
      <c r="C5" s="6"/>
      <c r="D5" s="6"/>
      <c r="E5" s="6"/>
      <c r="F5" s="7"/>
      <c r="G5" s="8"/>
    </row>
    <row r="6" spans="1:8" ht="22.5" customHeight="1" thickBot="1">
      <c r="A6" s="39">
        <v>10000000</v>
      </c>
      <c r="B6" s="40" t="s">
        <v>3</v>
      </c>
      <c r="C6" s="136">
        <f>C7+C10+C14+C20</f>
        <v>47715</v>
      </c>
      <c r="D6" s="136">
        <f>D7+D10+D14+D20</f>
        <v>10553.839999999998</v>
      </c>
      <c r="E6" s="136">
        <f>E7+E10+E14+E20</f>
        <v>12228.633</v>
      </c>
      <c r="F6" s="136">
        <f aca="true" t="shared" si="0" ref="F6:G36">IF(C6=0,"",$E6/C6*100)</f>
        <v>25.62848789688777</v>
      </c>
      <c r="G6" s="137">
        <f t="shared" si="0"/>
        <v>115.86903913646597</v>
      </c>
      <c r="H6" s="138"/>
    </row>
    <row r="7" spans="1:8" ht="37.5">
      <c r="A7" s="84">
        <v>11000000</v>
      </c>
      <c r="B7" s="85" t="s">
        <v>4</v>
      </c>
      <c r="C7" s="139">
        <f>SUM(C8,C9)</f>
        <v>31501.600000000002</v>
      </c>
      <c r="D7" s="139">
        <f>SUM(D8,D9)</f>
        <v>6916.599999999999</v>
      </c>
      <c r="E7" s="139">
        <f>SUM(E8,E9)</f>
        <v>7456.559</v>
      </c>
      <c r="F7" s="139">
        <f t="shared" si="0"/>
        <v>23.670413566295046</v>
      </c>
      <c r="G7" s="140">
        <f t="shared" si="0"/>
        <v>107.80671138998932</v>
      </c>
      <c r="H7" s="138"/>
    </row>
    <row r="8" spans="1:8" ht="20.25">
      <c r="A8" s="78">
        <v>11010000</v>
      </c>
      <c r="B8" s="15" t="s">
        <v>54</v>
      </c>
      <c r="C8" s="141">
        <v>31492.7</v>
      </c>
      <c r="D8" s="142">
        <v>6908.7</v>
      </c>
      <c r="E8" s="142">
        <v>7428.885</v>
      </c>
      <c r="F8" s="141">
        <f t="shared" si="0"/>
        <v>23.589228614885354</v>
      </c>
      <c r="G8" s="141">
        <f t="shared" si="0"/>
        <v>107.52941942767815</v>
      </c>
      <c r="H8" s="143"/>
    </row>
    <row r="9" spans="1:8" ht="20.25">
      <c r="A9" s="78">
        <v>11020000</v>
      </c>
      <c r="B9" s="15" t="s">
        <v>5</v>
      </c>
      <c r="C9" s="141">
        <v>8.9</v>
      </c>
      <c r="D9" s="142">
        <v>7.9</v>
      </c>
      <c r="E9" s="142">
        <v>27.674</v>
      </c>
      <c r="F9" s="141">
        <f t="shared" si="0"/>
        <v>310.9438202247191</v>
      </c>
      <c r="G9" s="141">
        <f t="shared" si="0"/>
        <v>350.3037974683544</v>
      </c>
      <c r="H9" s="143"/>
    </row>
    <row r="10" spans="1:8" ht="20.25" customHeight="1">
      <c r="A10" s="73">
        <v>13000000</v>
      </c>
      <c r="B10" s="74" t="s">
        <v>97</v>
      </c>
      <c r="C10" s="144">
        <f>SUM(C11,C12,C13)</f>
        <v>10.700000000000001</v>
      </c>
      <c r="D10" s="144">
        <f>SUM(D11,D12,D13)</f>
        <v>0.4</v>
      </c>
      <c r="E10" s="144">
        <f>SUM(E11,E12,E13)</f>
        <v>636.5070000000001</v>
      </c>
      <c r="F10" s="144">
        <f t="shared" si="0"/>
        <v>5948.663551401869</v>
      </c>
      <c r="G10" s="141">
        <f t="shared" si="0"/>
        <v>159126.75000000003</v>
      </c>
      <c r="H10" s="138"/>
    </row>
    <row r="11" spans="1:8" ht="60" customHeight="1">
      <c r="A11" s="76">
        <v>13010100</v>
      </c>
      <c r="B11" s="117" t="s">
        <v>204</v>
      </c>
      <c r="C11" s="145"/>
      <c r="D11" s="145"/>
      <c r="E11" s="145">
        <v>635.313</v>
      </c>
      <c r="F11" s="144">
        <f t="shared" si="0"/>
      </c>
      <c r="G11" s="141">
        <f t="shared" si="0"/>
      </c>
      <c r="H11" s="278"/>
    </row>
    <row r="12" spans="1:8" ht="74.25" customHeight="1">
      <c r="A12" s="76">
        <v>13010200</v>
      </c>
      <c r="B12" s="79" t="s">
        <v>95</v>
      </c>
      <c r="C12" s="145">
        <v>0.4</v>
      </c>
      <c r="D12" s="145">
        <v>0.4</v>
      </c>
      <c r="E12" s="145">
        <v>0.239</v>
      </c>
      <c r="F12" s="144">
        <f t="shared" si="0"/>
        <v>59.74999999999999</v>
      </c>
      <c r="G12" s="141">
        <f t="shared" si="0"/>
        <v>59.74999999999999</v>
      </c>
      <c r="H12" s="138"/>
    </row>
    <row r="13" spans="1:8" ht="37.5">
      <c r="A13" s="80" t="s">
        <v>96</v>
      </c>
      <c r="B13" s="75" t="s">
        <v>82</v>
      </c>
      <c r="C13" s="141">
        <v>10.3</v>
      </c>
      <c r="D13" s="142">
        <v>0</v>
      </c>
      <c r="E13" s="142">
        <v>0.955</v>
      </c>
      <c r="F13" s="144">
        <f t="shared" si="0"/>
        <v>9.271844660194175</v>
      </c>
      <c r="G13" s="141">
        <f t="shared" si="0"/>
      </c>
      <c r="H13" s="138"/>
    </row>
    <row r="14" spans="1:8" ht="20.25">
      <c r="A14" s="114">
        <v>14000000</v>
      </c>
      <c r="B14" s="115" t="s">
        <v>152</v>
      </c>
      <c r="C14" s="146">
        <f>SUM(C15+C17+C19)</f>
        <v>3024</v>
      </c>
      <c r="D14" s="146">
        <f>SUM(D15+D17+D19)</f>
        <v>641.0999999999999</v>
      </c>
      <c r="E14" s="146">
        <f>SUM(E15+E17+E19)</f>
        <v>406.506</v>
      </c>
      <c r="F14" s="144">
        <f t="shared" si="0"/>
        <v>13.44265873015873</v>
      </c>
      <c r="G14" s="141">
        <f t="shared" si="0"/>
        <v>63.40758072063642</v>
      </c>
      <c r="H14" s="138"/>
    </row>
    <row r="15" spans="1:8" ht="37.5">
      <c r="A15" s="116">
        <v>14020000</v>
      </c>
      <c r="B15" s="117" t="s">
        <v>153</v>
      </c>
      <c r="C15" s="141">
        <v>235.4</v>
      </c>
      <c r="D15" s="142">
        <v>58.8</v>
      </c>
      <c r="E15" s="142">
        <v>0</v>
      </c>
      <c r="F15" s="144">
        <f t="shared" si="0"/>
        <v>0</v>
      </c>
      <c r="G15" s="141">
        <f t="shared" si="0"/>
        <v>0</v>
      </c>
      <c r="H15" s="138"/>
    </row>
    <row r="16" spans="1:8" ht="20.25">
      <c r="A16" s="116">
        <v>14021900</v>
      </c>
      <c r="B16" s="117" t="s">
        <v>154</v>
      </c>
      <c r="C16" s="141">
        <v>235.4</v>
      </c>
      <c r="D16" s="142">
        <v>58.8</v>
      </c>
      <c r="E16" s="142">
        <v>0</v>
      </c>
      <c r="F16" s="144">
        <f t="shared" si="0"/>
        <v>0</v>
      </c>
      <c r="G16" s="141">
        <f t="shared" si="0"/>
        <v>0</v>
      </c>
      <c r="H16" s="138"/>
    </row>
    <row r="17" spans="1:8" ht="37.5">
      <c r="A17" s="116">
        <v>14030000</v>
      </c>
      <c r="B17" s="117" t="s">
        <v>155</v>
      </c>
      <c r="C17" s="141">
        <v>987.6</v>
      </c>
      <c r="D17" s="142">
        <v>202.4</v>
      </c>
      <c r="E17" s="142">
        <v>0</v>
      </c>
      <c r="F17" s="144">
        <f t="shared" si="0"/>
        <v>0</v>
      </c>
      <c r="G17" s="141">
        <f t="shared" si="0"/>
        <v>0</v>
      </c>
      <c r="H17" s="138"/>
    </row>
    <row r="18" spans="1:8" ht="20.25">
      <c r="A18" s="116">
        <v>14031900</v>
      </c>
      <c r="B18" s="117" t="s">
        <v>154</v>
      </c>
      <c r="C18" s="141">
        <v>987.6</v>
      </c>
      <c r="D18" s="142">
        <v>202.4</v>
      </c>
      <c r="E18" s="142">
        <v>0</v>
      </c>
      <c r="F18" s="144">
        <f t="shared" si="0"/>
        <v>0</v>
      </c>
      <c r="G18" s="141">
        <f t="shared" si="0"/>
        <v>0</v>
      </c>
      <c r="H18" s="138"/>
    </row>
    <row r="19" spans="1:8" ht="39">
      <c r="A19" s="118">
        <v>14040000</v>
      </c>
      <c r="B19" s="119" t="s">
        <v>68</v>
      </c>
      <c r="C19" s="146">
        <v>1801</v>
      </c>
      <c r="D19" s="147">
        <v>379.9</v>
      </c>
      <c r="E19" s="147">
        <v>406.506</v>
      </c>
      <c r="F19" s="146">
        <f t="shared" si="0"/>
        <v>22.571127151582452</v>
      </c>
      <c r="G19" s="146">
        <f t="shared" si="0"/>
        <v>107.00342195314556</v>
      </c>
      <c r="H19" s="138"/>
    </row>
    <row r="20" spans="1:8" ht="20.25">
      <c r="A20" s="73">
        <v>18000000</v>
      </c>
      <c r="B20" s="74" t="s">
        <v>69</v>
      </c>
      <c r="C20" s="146">
        <f>C21+C30+C33</f>
        <v>13178.7</v>
      </c>
      <c r="D20" s="146">
        <f>D21+D30+D33</f>
        <v>2995.74</v>
      </c>
      <c r="E20" s="146">
        <f>E21+E30+E33</f>
        <v>3729.0609999999997</v>
      </c>
      <c r="F20" s="146">
        <f t="shared" si="0"/>
        <v>28.296121772253706</v>
      </c>
      <c r="G20" s="146">
        <f t="shared" si="0"/>
        <v>124.47879321970532</v>
      </c>
      <c r="H20" s="148"/>
    </row>
    <row r="21" spans="1:8" ht="20.25">
      <c r="A21" s="76">
        <v>18010000</v>
      </c>
      <c r="B21" s="77" t="s">
        <v>70</v>
      </c>
      <c r="C21" s="141">
        <f>C22+C23+C24+C25+C26+C27+C28+C29</f>
        <v>7633.3</v>
      </c>
      <c r="D21" s="141">
        <f>D22+D23+D24+D25+D26+D27+D28+D29</f>
        <v>1719.44</v>
      </c>
      <c r="E21" s="141">
        <f>E22+E23+E24+E25+E26+E27+E28+E29</f>
        <v>2177.312</v>
      </c>
      <c r="F21" s="141">
        <f t="shared" si="0"/>
        <v>28.523862549618116</v>
      </c>
      <c r="G21" s="141">
        <f t="shared" si="0"/>
        <v>126.62913506723119</v>
      </c>
      <c r="H21" s="138"/>
    </row>
    <row r="22" spans="1:8" ht="56.25">
      <c r="A22" s="80" t="s">
        <v>98</v>
      </c>
      <c r="B22" s="75" t="s">
        <v>99</v>
      </c>
      <c r="C22" s="141">
        <v>4.3</v>
      </c>
      <c r="D22" s="142">
        <v>0.94</v>
      </c>
      <c r="E22" s="142">
        <v>3.375</v>
      </c>
      <c r="F22" s="141">
        <f t="shared" si="0"/>
        <v>78.48837209302326</v>
      </c>
      <c r="G22" s="141">
        <f t="shared" si="0"/>
        <v>359.0425531914894</v>
      </c>
      <c r="H22" s="138"/>
    </row>
    <row r="23" spans="1:8" ht="56.25">
      <c r="A23" s="80" t="s">
        <v>100</v>
      </c>
      <c r="B23" s="75" t="s">
        <v>127</v>
      </c>
      <c r="C23" s="141">
        <v>2.3</v>
      </c>
      <c r="D23" s="142">
        <v>0</v>
      </c>
      <c r="E23" s="142">
        <v>0</v>
      </c>
      <c r="F23" s="141">
        <f t="shared" si="0"/>
        <v>0</v>
      </c>
      <c r="G23" s="141">
        <f t="shared" si="0"/>
      </c>
      <c r="H23" s="138"/>
    </row>
    <row r="24" spans="1:8" ht="56.25">
      <c r="A24" s="80" t="s">
        <v>126</v>
      </c>
      <c r="B24" s="75" t="s">
        <v>101</v>
      </c>
      <c r="C24" s="141">
        <v>5.4</v>
      </c>
      <c r="D24" s="142">
        <v>0</v>
      </c>
      <c r="E24" s="142">
        <v>0</v>
      </c>
      <c r="F24" s="141">
        <f t="shared" si="0"/>
        <v>0</v>
      </c>
      <c r="G24" s="141">
        <f t="shared" si="0"/>
      </c>
      <c r="H24" s="138"/>
    </row>
    <row r="25" spans="1:8" ht="56.25">
      <c r="A25" s="80" t="s">
        <v>102</v>
      </c>
      <c r="B25" s="75" t="s">
        <v>71</v>
      </c>
      <c r="C25" s="141">
        <v>561.3</v>
      </c>
      <c r="D25" s="142">
        <v>134</v>
      </c>
      <c r="E25" s="142">
        <v>153</v>
      </c>
      <c r="F25" s="141">
        <f t="shared" si="0"/>
        <v>27.258150721539288</v>
      </c>
      <c r="G25" s="141">
        <f t="shared" si="0"/>
        <v>114.17910447761194</v>
      </c>
      <c r="H25" s="138"/>
    </row>
    <row r="26" spans="1:8" ht="20.25">
      <c r="A26" s="80" t="s">
        <v>103</v>
      </c>
      <c r="B26" s="75" t="s">
        <v>72</v>
      </c>
      <c r="C26" s="141">
        <v>3040</v>
      </c>
      <c r="D26" s="142">
        <v>655.6</v>
      </c>
      <c r="E26" s="142">
        <v>1002.118</v>
      </c>
      <c r="F26" s="141">
        <f t="shared" si="0"/>
        <v>32.964407894736844</v>
      </c>
      <c r="G26" s="141">
        <f t="shared" si="0"/>
        <v>152.8550945698597</v>
      </c>
      <c r="H26" s="138"/>
    </row>
    <row r="27" spans="1:8" ht="20.25">
      <c r="A27" s="80" t="s">
        <v>104</v>
      </c>
      <c r="B27" s="75" t="s">
        <v>73</v>
      </c>
      <c r="C27" s="141">
        <v>2980</v>
      </c>
      <c r="D27" s="142">
        <v>747.9</v>
      </c>
      <c r="E27" s="142">
        <v>860.897</v>
      </c>
      <c r="F27" s="141">
        <f t="shared" si="0"/>
        <v>28.889161073825502</v>
      </c>
      <c r="G27" s="141">
        <f t="shared" si="0"/>
        <v>115.10857066452735</v>
      </c>
      <c r="H27" s="138"/>
    </row>
    <row r="28" spans="1:8" ht="20.25">
      <c r="A28" s="80" t="s">
        <v>105</v>
      </c>
      <c r="B28" s="75" t="s">
        <v>74</v>
      </c>
      <c r="C28" s="141">
        <v>320</v>
      </c>
      <c r="D28" s="142">
        <v>1</v>
      </c>
      <c r="E28" s="142">
        <v>16.756</v>
      </c>
      <c r="F28" s="141">
        <f t="shared" si="0"/>
        <v>5.23625</v>
      </c>
      <c r="G28" s="141">
        <f t="shared" si="0"/>
        <v>1675.6</v>
      </c>
      <c r="H28" s="138"/>
    </row>
    <row r="29" spans="1:8" ht="20.25">
      <c r="A29" s="80" t="s">
        <v>106</v>
      </c>
      <c r="B29" s="75" t="s">
        <v>75</v>
      </c>
      <c r="C29" s="141">
        <v>720</v>
      </c>
      <c r="D29" s="142">
        <v>180</v>
      </c>
      <c r="E29" s="142">
        <v>141.166</v>
      </c>
      <c r="F29" s="141">
        <f t="shared" si="0"/>
        <v>19.606388888888887</v>
      </c>
      <c r="G29" s="141">
        <f t="shared" si="0"/>
        <v>78.42555555555555</v>
      </c>
      <c r="H29" s="138"/>
    </row>
    <row r="30" spans="1:8" ht="20.25">
      <c r="A30" s="73">
        <v>18030000</v>
      </c>
      <c r="B30" s="74" t="s">
        <v>76</v>
      </c>
      <c r="C30" s="146">
        <f>SUM(C31,C32)</f>
        <v>7.8</v>
      </c>
      <c r="D30" s="147">
        <f>SUM(D31,D32)</f>
        <v>0.8999999999999999</v>
      </c>
      <c r="E30" s="147">
        <f>SUM(E31,E32)</f>
        <v>3.766</v>
      </c>
      <c r="F30" s="141">
        <f t="shared" si="0"/>
        <v>48.282051282051285</v>
      </c>
      <c r="G30" s="141">
        <f t="shared" si="0"/>
        <v>418.44444444444446</v>
      </c>
      <c r="H30" s="138"/>
    </row>
    <row r="31" spans="1:8" ht="20.25">
      <c r="A31" s="80" t="s">
        <v>107</v>
      </c>
      <c r="B31" s="75" t="s">
        <v>77</v>
      </c>
      <c r="C31" s="141">
        <v>6.6</v>
      </c>
      <c r="D31" s="142">
        <v>0.6</v>
      </c>
      <c r="E31" s="142">
        <v>2.535</v>
      </c>
      <c r="F31" s="141">
        <f t="shared" si="0"/>
        <v>38.409090909090914</v>
      </c>
      <c r="G31" s="141">
        <f t="shared" si="0"/>
        <v>422.50000000000006</v>
      </c>
      <c r="H31" s="138"/>
    </row>
    <row r="32" spans="1:8" ht="20.25">
      <c r="A32" s="80" t="s">
        <v>108</v>
      </c>
      <c r="B32" s="75" t="s">
        <v>78</v>
      </c>
      <c r="C32" s="141">
        <v>1.2</v>
      </c>
      <c r="D32" s="142">
        <v>0.3</v>
      </c>
      <c r="E32" s="142">
        <v>1.231</v>
      </c>
      <c r="F32" s="141">
        <f t="shared" si="0"/>
        <v>102.58333333333334</v>
      </c>
      <c r="G32" s="141">
        <f t="shared" si="0"/>
        <v>410.33333333333337</v>
      </c>
      <c r="H32" s="138"/>
    </row>
    <row r="33" spans="1:8" ht="20.25">
      <c r="A33" s="73">
        <v>18050000</v>
      </c>
      <c r="B33" s="74" t="s">
        <v>79</v>
      </c>
      <c r="C33" s="146">
        <f>SUM(C34,C35,C36)</f>
        <v>5537.6</v>
      </c>
      <c r="D33" s="146">
        <f>SUM(D34,D35,D36)</f>
        <v>1275.3999999999999</v>
      </c>
      <c r="E33" s="146">
        <f>SUM(E34,E35,E36)</f>
        <v>1547.983</v>
      </c>
      <c r="F33" s="141">
        <f t="shared" si="0"/>
        <v>27.954041462005197</v>
      </c>
      <c r="G33" s="141">
        <f t="shared" si="0"/>
        <v>121.37235377136587</v>
      </c>
      <c r="H33" s="138"/>
    </row>
    <row r="34" spans="1:8" ht="20.25">
      <c r="A34" s="80" t="s">
        <v>109</v>
      </c>
      <c r="B34" s="75" t="s">
        <v>80</v>
      </c>
      <c r="C34" s="141">
        <v>501.6</v>
      </c>
      <c r="D34" s="142">
        <v>64.6</v>
      </c>
      <c r="E34" s="142">
        <v>108.48</v>
      </c>
      <c r="F34" s="141">
        <f t="shared" si="0"/>
        <v>21.626794258373206</v>
      </c>
      <c r="G34" s="141">
        <f t="shared" si="0"/>
        <v>167.92569659442728</v>
      </c>
      <c r="H34" s="138"/>
    </row>
    <row r="35" spans="1:8" ht="20.25">
      <c r="A35" s="80" t="s">
        <v>110</v>
      </c>
      <c r="B35" s="75" t="s">
        <v>81</v>
      </c>
      <c r="C35" s="141">
        <v>4851</v>
      </c>
      <c r="D35" s="142">
        <v>1208</v>
      </c>
      <c r="E35" s="142">
        <v>1369.129</v>
      </c>
      <c r="F35" s="141">
        <f t="shared" si="0"/>
        <v>28.223644609358896</v>
      </c>
      <c r="G35" s="141">
        <f t="shared" si="0"/>
        <v>113.33849337748343</v>
      </c>
      <c r="H35" s="138"/>
    </row>
    <row r="36" spans="1:8" ht="57" thickBot="1">
      <c r="A36" s="104" t="s">
        <v>111</v>
      </c>
      <c r="B36" s="105" t="s">
        <v>112</v>
      </c>
      <c r="C36" s="149">
        <v>185</v>
      </c>
      <c r="D36" s="150">
        <v>2.8</v>
      </c>
      <c r="E36" s="150">
        <v>70.374</v>
      </c>
      <c r="F36" s="141">
        <f t="shared" si="0"/>
        <v>38.04</v>
      </c>
      <c r="G36" s="149">
        <f t="shared" si="0"/>
        <v>2513.357142857143</v>
      </c>
      <c r="H36" s="138"/>
    </row>
    <row r="37" spans="1:8" ht="24" customHeight="1" thickBot="1">
      <c r="A37" s="39">
        <v>20000000</v>
      </c>
      <c r="B37" s="40" t="s">
        <v>6</v>
      </c>
      <c r="C37" s="136">
        <f>C38+C43+C53</f>
        <v>1294.1</v>
      </c>
      <c r="D37" s="136">
        <f>D38+D43+D53</f>
        <v>336.51</v>
      </c>
      <c r="E37" s="136">
        <f>E38+E43+E53</f>
        <v>300.31600000000003</v>
      </c>
      <c r="F37" s="136">
        <f aca="true" t="shared" si="1" ref="F37:F56">IF(C37=0,"",$E37/C37*100)</f>
        <v>23.206552816629323</v>
      </c>
      <c r="G37" s="137">
        <f aca="true" t="shared" si="2" ref="G37:G57">IF(D37=0,"",$E37/D37*100)</f>
        <v>89.2443018038097</v>
      </c>
      <c r="H37" s="138"/>
    </row>
    <row r="38" spans="1:8" ht="20.25">
      <c r="A38" s="109">
        <v>21000000</v>
      </c>
      <c r="B38" s="110" t="s">
        <v>7</v>
      </c>
      <c r="C38" s="139">
        <f>C39+C40</f>
        <v>22.6</v>
      </c>
      <c r="D38" s="139">
        <f>D39+D40</f>
        <v>2.7</v>
      </c>
      <c r="E38" s="139">
        <f>E39+E40</f>
        <v>37.239000000000004</v>
      </c>
      <c r="F38" s="151">
        <f t="shared" si="1"/>
        <v>164.77433628318585</v>
      </c>
      <c r="G38" s="151">
        <f t="shared" si="2"/>
        <v>1379.2222222222224</v>
      </c>
      <c r="H38" s="138"/>
    </row>
    <row r="39" spans="1:8" ht="58.5" customHeight="1">
      <c r="A39" s="76">
        <v>21010300</v>
      </c>
      <c r="B39" s="79" t="s">
        <v>116</v>
      </c>
      <c r="C39" s="145">
        <v>7.6</v>
      </c>
      <c r="D39" s="152">
        <v>1.7</v>
      </c>
      <c r="E39" s="145">
        <v>21.878</v>
      </c>
      <c r="F39" s="153">
        <f t="shared" si="1"/>
        <v>287.86842105263156</v>
      </c>
      <c r="G39" s="153">
        <f t="shared" si="2"/>
        <v>1286.9411764705883</v>
      </c>
      <c r="H39" s="138"/>
    </row>
    <row r="40" spans="1:8" ht="20.25">
      <c r="A40" s="76">
        <v>21080000</v>
      </c>
      <c r="B40" s="77" t="s">
        <v>8</v>
      </c>
      <c r="C40" s="141">
        <v>15</v>
      </c>
      <c r="D40" s="142">
        <v>1</v>
      </c>
      <c r="E40" s="142">
        <v>15.361</v>
      </c>
      <c r="F40" s="141">
        <f t="shared" si="1"/>
        <v>102.40666666666667</v>
      </c>
      <c r="G40" s="141">
        <f t="shared" si="2"/>
        <v>1536.1000000000001</v>
      </c>
      <c r="H40" s="138"/>
    </row>
    <row r="41" spans="1:8" ht="21.75" customHeight="1">
      <c r="A41" s="80" t="s">
        <v>117</v>
      </c>
      <c r="B41" s="75" t="s">
        <v>86</v>
      </c>
      <c r="C41" s="141">
        <v>15</v>
      </c>
      <c r="D41" s="142">
        <v>1</v>
      </c>
      <c r="E41" s="142">
        <v>15.361</v>
      </c>
      <c r="F41" s="141">
        <f t="shared" si="1"/>
        <v>102.40666666666667</v>
      </c>
      <c r="G41" s="141">
        <f>IF(D41=0,"",$E41/D41*100)</f>
        <v>1536.1000000000001</v>
      </c>
      <c r="H41" s="138"/>
    </row>
    <row r="42" spans="1:8" ht="61.5" customHeight="1">
      <c r="A42" s="80" t="s">
        <v>166</v>
      </c>
      <c r="B42" s="75" t="s">
        <v>167</v>
      </c>
      <c r="C42" s="141">
        <v>0</v>
      </c>
      <c r="D42" s="142">
        <v>0</v>
      </c>
      <c r="E42" s="142">
        <v>0</v>
      </c>
      <c r="F42" s="141">
        <f t="shared" si="1"/>
      </c>
      <c r="G42" s="141">
        <f>IF(D42=0,"",$E42/D42*100)</f>
      </c>
      <c r="H42" s="138"/>
    </row>
    <row r="43" spans="1:8" ht="37.5">
      <c r="A43" s="73">
        <v>22000000</v>
      </c>
      <c r="B43" s="74" t="s">
        <v>87</v>
      </c>
      <c r="C43" s="146">
        <f>C44+C48+C50</f>
        <v>1264</v>
      </c>
      <c r="D43" s="146">
        <f>D44+D48+D50</f>
        <v>331.91</v>
      </c>
      <c r="E43" s="146">
        <f>E44+E48+E50</f>
        <v>248.73200000000003</v>
      </c>
      <c r="F43" s="146">
        <f t="shared" si="1"/>
        <v>19.678164556962027</v>
      </c>
      <c r="G43" s="146">
        <f t="shared" si="2"/>
        <v>74.93959205808804</v>
      </c>
      <c r="H43" s="138"/>
    </row>
    <row r="44" spans="1:8" ht="20.25">
      <c r="A44" s="76">
        <v>22010000</v>
      </c>
      <c r="B44" s="95" t="s">
        <v>130</v>
      </c>
      <c r="C44" s="141">
        <f>C45+C46+C47</f>
        <v>1171.4</v>
      </c>
      <c r="D44" s="141">
        <f>D45+D46+D47</f>
        <v>309.6</v>
      </c>
      <c r="E44" s="141">
        <f>E45+E46+E47</f>
        <v>192.35000000000002</v>
      </c>
      <c r="F44" s="141">
        <f t="shared" si="1"/>
        <v>16.420522451767116</v>
      </c>
      <c r="G44" s="141">
        <f t="shared" si="2"/>
        <v>62.128552971576234</v>
      </c>
      <c r="H44" s="138"/>
    </row>
    <row r="45" spans="1:8" ht="56.25">
      <c r="A45" s="96">
        <v>22010300</v>
      </c>
      <c r="B45" s="79" t="s">
        <v>132</v>
      </c>
      <c r="C45" s="141">
        <v>22.5</v>
      </c>
      <c r="D45" s="142">
        <v>4.3</v>
      </c>
      <c r="E45" s="142">
        <v>6.72</v>
      </c>
      <c r="F45" s="141">
        <f t="shared" si="1"/>
        <v>29.866666666666664</v>
      </c>
      <c r="G45" s="141">
        <f t="shared" si="2"/>
        <v>156.27906976744185</v>
      </c>
      <c r="H45" s="138"/>
    </row>
    <row r="46" spans="1:8" ht="20.25">
      <c r="A46" s="96">
        <v>22012500</v>
      </c>
      <c r="B46" s="79" t="s">
        <v>131</v>
      </c>
      <c r="C46" s="141">
        <v>758.9</v>
      </c>
      <c r="D46" s="142">
        <v>207.8</v>
      </c>
      <c r="E46" s="142">
        <v>120.7</v>
      </c>
      <c r="F46" s="141">
        <f t="shared" si="1"/>
        <v>15.904598761365135</v>
      </c>
      <c r="G46" s="141">
        <f t="shared" si="2"/>
        <v>58.08469682386911</v>
      </c>
      <c r="H46" s="138"/>
    </row>
    <row r="47" spans="1:8" ht="37.5">
      <c r="A47" s="117">
        <v>22012600</v>
      </c>
      <c r="B47" s="117" t="s">
        <v>156</v>
      </c>
      <c r="C47" s="141">
        <v>390</v>
      </c>
      <c r="D47" s="142">
        <v>97.5</v>
      </c>
      <c r="E47" s="142">
        <v>64.93</v>
      </c>
      <c r="F47" s="141">
        <f t="shared" si="1"/>
        <v>16.64871794871795</v>
      </c>
      <c r="G47" s="141">
        <f t="shared" si="2"/>
        <v>66.5948717948718</v>
      </c>
      <c r="H47" s="138"/>
    </row>
    <row r="48" spans="1:8" ht="37.5">
      <c r="A48" s="81" t="s">
        <v>118</v>
      </c>
      <c r="B48" s="79" t="s">
        <v>128</v>
      </c>
      <c r="C48" s="141">
        <v>81.6</v>
      </c>
      <c r="D48" s="142">
        <v>20.4</v>
      </c>
      <c r="E48" s="142">
        <v>54.449</v>
      </c>
      <c r="F48" s="141">
        <f t="shared" si="1"/>
        <v>66.7267156862745</v>
      </c>
      <c r="G48" s="141">
        <f t="shared" si="2"/>
        <v>266.906862745098</v>
      </c>
      <c r="H48" s="138"/>
    </row>
    <row r="49" spans="1:8" ht="56.25">
      <c r="A49" s="80" t="s">
        <v>119</v>
      </c>
      <c r="B49" s="79" t="s">
        <v>129</v>
      </c>
      <c r="C49" s="141">
        <v>81.6</v>
      </c>
      <c r="D49" s="142">
        <v>20.4</v>
      </c>
      <c r="E49" s="142">
        <v>54.449</v>
      </c>
      <c r="F49" s="141">
        <f t="shared" si="1"/>
        <v>66.7267156862745</v>
      </c>
      <c r="G49" s="141">
        <f t="shared" si="2"/>
        <v>266.906862745098</v>
      </c>
      <c r="H49" s="138"/>
    </row>
    <row r="50" spans="1:8" ht="20.25">
      <c r="A50" s="73">
        <v>22090000</v>
      </c>
      <c r="B50" s="74" t="s">
        <v>88</v>
      </c>
      <c r="C50" s="141">
        <f>C51+C52</f>
        <v>11</v>
      </c>
      <c r="D50" s="141">
        <f>D51+D52</f>
        <v>1.91</v>
      </c>
      <c r="E50" s="141">
        <f>E51+E52</f>
        <v>1.933</v>
      </c>
      <c r="F50" s="141">
        <f t="shared" si="1"/>
        <v>17.572727272727274</v>
      </c>
      <c r="G50" s="141">
        <f t="shared" si="2"/>
        <v>101.2041884816754</v>
      </c>
      <c r="H50" s="138"/>
    </row>
    <row r="51" spans="1:8" ht="56.25">
      <c r="A51" s="81" t="s">
        <v>120</v>
      </c>
      <c r="B51" s="75" t="s">
        <v>89</v>
      </c>
      <c r="C51" s="141">
        <v>11</v>
      </c>
      <c r="D51" s="141">
        <v>1.91</v>
      </c>
      <c r="E51" s="141">
        <v>1.508</v>
      </c>
      <c r="F51" s="141">
        <f t="shared" si="1"/>
        <v>13.709090909090909</v>
      </c>
      <c r="G51" s="141">
        <f t="shared" si="2"/>
        <v>78.95287958115183</v>
      </c>
      <c r="H51" s="138"/>
    </row>
    <row r="52" spans="1:8" ht="48" customHeight="1">
      <c r="A52" s="80" t="s">
        <v>121</v>
      </c>
      <c r="B52" s="79" t="s">
        <v>122</v>
      </c>
      <c r="C52" s="141">
        <v>0</v>
      </c>
      <c r="D52" s="142">
        <v>0</v>
      </c>
      <c r="E52" s="142">
        <v>0.425</v>
      </c>
      <c r="F52" s="141">
        <f t="shared" si="1"/>
      </c>
      <c r="G52" s="141">
        <f t="shared" si="2"/>
      </c>
      <c r="H52" s="138"/>
    </row>
    <row r="53" spans="1:8" ht="20.25">
      <c r="A53" s="73">
        <v>24000000</v>
      </c>
      <c r="B53" s="74" t="s">
        <v>90</v>
      </c>
      <c r="C53" s="146">
        <f>SUM(C54,C55)</f>
        <v>7.5</v>
      </c>
      <c r="D53" s="147">
        <f>SUM(D54,D55)</f>
        <v>1.9</v>
      </c>
      <c r="E53" s="147">
        <f>SUM(E54,E55)</f>
        <v>14.345</v>
      </c>
      <c r="F53" s="141">
        <f t="shared" si="1"/>
        <v>191.26666666666668</v>
      </c>
      <c r="G53" s="141">
        <f t="shared" si="2"/>
        <v>755.0000000000001</v>
      </c>
      <c r="H53" s="138"/>
    </row>
    <row r="54" spans="1:8" ht="20.25">
      <c r="A54" s="80" t="s">
        <v>123</v>
      </c>
      <c r="B54" s="75" t="s">
        <v>8</v>
      </c>
      <c r="C54" s="141">
        <v>7.5</v>
      </c>
      <c r="D54" s="142">
        <v>1.9</v>
      </c>
      <c r="E54" s="142">
        <v>14.304</v>
      </c>
      <c r="F54" s="141">
        <f t="shared" si="1"/>
        <v>190.72</v>
      </c>
      <c r="G54" s="141">
        <f t="shared" si="2"/>
        <v>752.842105263158</v>
      </c>
      <c r="H54" s="138"/>
    </row>
    <row r="55" spans="1:8" ht="18" customHeight="1">
      <c r="A55" s="116"/>
      <c r="B55" s="265"/>
      <c r="C55" s="154"/>
      <c r="D55" s="155"/>
      <c r="E55" s="155">
        <v>0.041</v>
      </c>
      <c r="F55" s="149">
        <f t="shared" si="1"/>
      </c>
      <c r="G55" s="141">
        <f t="shared" si="2"/>
      </c>
      <c r="H55" s="138"/>
    </row>
    <row r="56" spans="1:8" ht="20.25">
      <c r="A56" s="83" t="s">
        <v>124</v>
      </c>
      <c r="B56" s="74" t="s">
        <v>125</v>
      </c>
      <c r="C56" s="141">
        <v>0</v>
      </c>
      <c r="D56" s="142">
        <v>0</v>
      </c>
      <c r="E56" s="147">
        <v>0</v>
      </c>
      <c r="F56" s="141">
        <f t="shared" si="1"/>
      </c>
      <c r="G56" s="141">
        <f t="shared" si="2"/>
      </c>
      <c r="H56" s="138"/>
    </row>
    <row r="57" spans="1:8" ht="12.75" customHeight="1" thickBot="1">
      <c r="A57" s="82"/>
      <c r="B57" s="79"/>
      <c r="C57" s="141">
        <v>0</v>
      </c>
      <c r="D57" s="142">
        <v>0</v>
      </c>
      <c r="E57" s="142">
        <v>0</v>
      </c>
      <c r="F57" s="141"/>
      <c r="G57" s="149">
        <f t="shared" si="2"/>
      </c>
      <c r="H57" s="138"/>
    </row>
    <row r="58" spans="1:8" s="12" customFormat="1" ht="26.25" customHeight="1" thickBot="1">
      <c r="A58" s="111"/>
      <c r="B58" s="266" t="s">
        <v>65</v>
      </c>
      <c r="C58" s="163">
        <f>C6+C37+C56</f>
        <v>49009.1</v>
      </c>
      <c r="D58" s="163">
        <f>D6+D37+D56</f>
        <v>10890.349999999999</v>
      </c>
      <c r="E58" s="163">
        <f>E6+E37+E56</f>
        <v>12528.949</v>
      </c>
      <c r="F58" s="163">
        <f aca="true" t="shared" si="3" ref="F58:F67">IF(C58=0,"",$E58/C58*100)</f>
        <v>25.564535973931374</v>
      </c>
      <c r="G58" s="157">
        <f aca="true" t="shared" si="4" ref="G58:G67">IF(D58=0,"",$E58/D58*100)</f>
        <v>115.04633919020051</v>
      </c>
      <c r="H58" s="158"/>
    </row>
    <row r="59" spans="1:8" s="12" customFormat="1" ht="26.25" customHeight="1" thickBot="1">
      <c r="A59" s="112">
        <v>40000000</v>
      </c>
      <c r="B59" s="113" t="s">
        <v>64</v>
      </c>
      <c r="C59" s="136">
        <f>+C60+C66+C64</f>
        <v>66315.5</v>
      </c>
      <c r="D59" s="136">
        <f>+D60+D66+D64</f>
        <v>24511.975</v>
      </c>
      <c r="E59" s="136">
        <f>+E60+E64+E66</f>
        <v>21583.449</v>
      </c>
      <c r="F59" s="136">
        <f t="shared" si="3"/>
        <v>32.54661278283358</v>
      </c>
      <c r="G59" s="137">
        <f t="shared" si="4"/>
        <v>88.05267221429527</v>
      </c>
      <c r="H59" s="158"/>
    </row>
    <row r="60" spans="1:8" ht="20.25" customHeight="1" thickBot="1">
      <c r="A60" s="273">
        <v>41030000</v>
      </c>
      <c r="B60" s="274" t="s">
        <v>188</v>
      </c>
      <c r="C60" s="139">
        <f>SUM(C61:C63)</f>
        <v>23493.5</v>
      </c>
      <c r="D60" s="139">
        <f>SUM(D61:D63)</f>
        <v>5862.9</v>
      </c>
      <c r="E60" s="139">
        <f>SUM(E61:E63)</f>
        <v>5862.9</v>
      </c>
      <c r="F60" s="279">
        <f t="shared" si="3"/>
        <v>24.955413199395576</v>
      </c>
      <c r="G60" s="280">
        <f t="shared" si="4"/>
        <v>100</v>
      </c>
      <c r="H60" s="138"/>
    </row>
    <row r="61" spans="1:8" ht="20.25" customHeight="1" thickBot="1">
      <c r="A61" s="116">
        <v>41033900</v>
      </c>
      <c r="B61" s="117" t="s">
        <v>91</v>
      </c>
      <c r="C61" s="139">
        <v>13403.7</v>
      </c>
      <c r="D61" s="139">
        <v>3096.3</v>
      </c>
      <c r="E61" s="139">
        <v>3096.3</v>
      </c>
      <c r="F61" s="279">
        <f t="shared" si="3"/>
        <v>23.100337966382416</v>
      </c>
      <c r="G61" s="280">
        <f t="shared" si="4"/>
        <v>100</v>
      </c>
      <c r="H61" s="138"/>
    </row>
    <row r="62" spans="1:8" ht="20.25" customHeight="1" thickBot="1">
      <c r="A62" s="96">
        <v>41034200</v>
      </c>
      <c r="B62" s="117" t="s">
        <v>205</v>
      </c>
      <c r="C62" s="139">
        <v>10089.8</v>
      </c>
      <c r="D62" s="139">
        <v>2522.6</v>
      </c>
      <c r="E62" s="139">
        <v>2522.6</v>
      </c>
      <c r="F62" s="279">
        <f t="shared" si="3"/>
        <v>25.001486649884043</v>
      </c>
      <c r="G62" s="280">
        <f t="shared" si="4"/>
        <v>100</v>
      </c>
      <c r="H62" s="138"/>
    </row>
    <row r="63" spans="1:8" ht="19.5" customHeight="1" thickBot="1">
      <c r="A63" s="80" t="s">
        <v>206</v>
      </c>
      <c r="B63" s="75" t="s">
        <v>207</v>
      </c>
      <c r="C63" s="267">
        <v>0</v>
      </c>
      <c r="D63" s="142">
        <v>244</v>
      </c>
      <c r="E63" s="142">
        <v>244</v>
      </c>
      <c r="F63" s="279">
        <f t="shared" si="3"/>
      </c>
      <c r="G63" s="141">
        <f t="shared" si="4"/>
        <v>100</v>
      </c>
      <c r="H63" s="159"/>
    </row>
    <row r="64" spans="1:8" ht="23.25" customHeight="1">
      <c r="A64" s="273">
        <v>41040000</v>
      </c>
      <c r="B64" s="274" t="s">
        <v>208</v>
      </c>
      <c r="C64" s="144">
        <f>SUM(C65)</f>
        <v>902.1</v>
      </c>
      <c r="D64" s="144">
        <f>SUM(D65)</f>
        <v>341.07</v>
      </c>
      <c r="E64" s="144">
        <f>SUM(E65)</f>
        <v>341.07</v>
      </c>
      <c r="F64" s="153">
        <f t="shared" si="3"/>
        <v>37.8084469571001</v>
      </c>
      <c r="G64" s="153">
        <f t="shared" si="4"/>
        <v>100</v>
      </c>
      <c r="H64" s="143"/>
    </row>
    <row r="65" spans="1:8" ht="78" customHeight="1">
      <c r="A65" s="116">
        <v>41050000</v>
      </c>
      <c r="B65" s="117" t="s">
        <v>209</v>
      </c>
      <c r="C65" s="268">
        <v>902.1</v>
      </c>
      <c r="D65" s="142">
        <v>341.07</v>
      </c>
      <c r="E65" s="142">
        <v>341.07</v>
      </c>
      <c r="F65" s="141">
        <f t="shared" si="3"/>
        <v>37.8084469571001</v>
      </c>
      <c r="G65" s="141">
        <f t="shared" si="4"/>
        <v>100</v>
      </c>
      <c r="H65" s="160"/>
    </row>
    <row r="66" spans="1:8" ht="30" customHeight="1">
      <c r="A66" s="273">
        <v>41050000</v>
      </c>
      <c r="B66" s="274" t="s">
        <v>189</v>
      </c>
      <c r="C66" s="275">
        <f>SUM(C67:C73)</f>
        <v>41919.9</v>
      </c>
      <c r="D66" s="275">
        <f>SUM(D67:D73)</f>
        <v>18308.005</v>
      </c>
      <c r="E66" s="275">
        <f>SUM(E67:E73)</f>
        <v>15379.479</v>
      </c>
      <c r="F66" s="146">
        <f t="shared" si="3"/>
        <v>36.68777597274802</v>
      </c>
      <c r="G66" s="146">
        <f t="shared" si="4"/>
        <v>84.00412278672634</v>
      </c>
      <c r="H66" s="138"/>
    </row>
    <row r="67" spans="1:8" ht="128.25" customHeight="1">
      <c r="A67" s="116">
        <v>41050100</v>
      </c>
      <c r="B67" s="272" t="s">
        <v>196</v>
      </c>
      <c r="C67" s="268">
        <v>21735.7</v>
      </c>
      <c r="D67" s="142">
        <v>13772.972</v>
      </c>
      <c r="E67" s="142">
        <v>11340.617</v>
      </c>
      <c r="F67" s="141">
        <f t="shared" si="3"/>
        <v>52.17507142627107</v>
      </c>
      <c r="G67" s="141">
        <f t="shared" si="4"/>
        <v>82.33965044000671</v>
      </c>
      <c r="H67" s="160"/>
    </row>
    <row r="68" spans="1:8" ht="75" customHeight="1">
      <c r="A68" s="116">
        <v>41050200</v>
      </c>
      <c r="B68" s="117" t="s">
        <v>190</v>
      </c>
      <c r="C68" s="268">
        <v>1645.4</v>
      </c>
      <c r="D68" s="142">
        <v>411.3</v>
      </c>
      <c r="E68" s="142">
        <v>69.955</v>
      </c>
      <c r="F68" s="141">
        <f aca="true" t="shared" si="5" ref="F68:G74">IF(C68=0,"",$E68/C68*100)</f>
        <v>4.251549775130667</v>
      </c>
      <c r="G68" s="141">
        <f t="shared" si="5"/>
        <v>17.008266472161438</v>
      </c>
      <c r="H68" s="160"/>
    </row>
    <row r="69" spans="1:8" ht="99" customHeight="1">
      <c r="A69" s="116">
        <v>41050300</v>
      </c>
      <c r="B69" s="117" t="s">
        <v>191</v>
      </c>
      <c r="C69" s="268">
        <v>17131.8</v>
      </c>
      <c r="D69" s="142">
        <v>3545.6</v>
      </c>
      <c r="E69" s="142">
        <v>3391.8</v>
      </c>
      <c r="F69" s="141">
        <f t="shared" si="5"/>
        <v>19.798269884075232</v>
      </c>
      <c r="G69" s="141">
        <f t="shared" si="5"/>
        <v>95.66222924187726</v>
      </c>
      <c r="H69" s="160"/>
    </row>
    <row r="70" spans="1:8" ht="150" customHeight="1">
      <c r="A70" s="116">
        <v>41050700</v>
      </c>
      <c r="B70" s="271" t="s">
        <v>195</v>
      </c>
      <c r="C70" s="269">
        <v>962.8</v>
      </c>
      <c r="D70" s="142">
        <v>250.933</v>
      </c>
      <c r="E70" s="142">
        <v>249.943</v>
      </c>
      <c r="F70" s="141">
        <f t="shared" si="5"/>
        <v>25.960012463647697</v>
      </c>
      <c r="G70" s="141">
        <f t="shared" si="5"/>
        <v>99.60547237708872</v>
      </c>
      <c r="H70" s="138"/>
    </row>
    <row r="71" spans="1:8" ht="61.5" customHeight="1">
      <c r="A71" s="116">
        <v>41051100</v>
      </c>
      <c r="B71" s="117" t="s">
        <v>192</v>
      </c>
      <c r="C71" s="270">
        <v>0</v>
      </c>
      <c r="D71" s="142">
        <v>211.45</v>
      </c>
      <c r="E71" s="142">
        <v>211.45</v>
      </c>
      <c r="F71" s="141">
        <f t="shared" si="5"/>
      </c>
      <c r="G71" s="141">
        <f t="shared" si="5"/>
        <v>100</v>
      </c>
      <c r="H71" s="138"/>
    </row>
    <row r="72" spans="1:13" ht="22.5" customHeight="1">
      <c r="A72" s="116">
        <v>41051200</v>
      </c>
      <c r="B72" s="117" t="s">
        <v>193</v>
      </c>
      <c r="C72" s="270">
        <v>419.7</v>
      </c>
      <c r="D72" s="142">
        <v>105</v>
      </c>
      <c r="E72" s="142">
        <v>105</v>
      </c>
      <c r="F72" s="141">
        <f t="shared" si="5"/>
        <v>25.017869907076484</v>
      </c>
      <c r="G72" s="141">
        <f t="shared" si="5"/>
        <v>100</v>
      </c>
      <c r="H72" s="138"/>
      <c r="M72" s="133"/>
    </row>
    <row r="73" spans="1:8" ht="25.5" customHeight="1" thickBot="1">
      <c r="A73" s="116">
        <v>41053900</v>
      </c>
      <c r="B73" s="117" t="s">
        <v>175</v>
      </c>
      <c r="C73" s="270">
        <v>24.5</v>
      </c>
      <c r="D73" s="142">
        <v>10.75</v>
      </c>
      <c r="E73" s="142">
        <v>10.714</v>
      </c>
      <c r="F73" s="141">
        <f t="shared" si="5"/>
        <v>43.73061224489796</v>
      </c>
      <c r="G73" s="141">
        <f t="shared" si="5"/>
        <v>99.66511627906978</v>
      </c>
      <c r="H73" s="138"/>
    </row>
    <row r="74" spans="1:8" s="12" customFormat="1" ht="29.25" customHeight="1" thickBot="1">
      <c r="A74" s="23"/>
      <c r="B74" s="42" t="s">
        <v>12</v>
      </c>
      <c r="C74" s="161">
        <f>C58+C60+C64+C66</f>
        <v>115324.6</v>
      </c>
      <c r="D74" s="162">
        <f>D58+D60+D64+D66</f>
        <v>35402.325</v>
      </c>
      <c r="E74" s="162">
        <f>E58+E60+E64+E66</f>
        <v>34112.398</v>
      </c>
      <c r="F74" s="163">
        <f>IF(C74=0,"",$E74/C74*100)</f>
        <v>29.579463531631582</v>
      </c>
      <c r="G74" s="164">
        <f t="shared" si="5"/>
        <v>96.35637772377945</v>
      </c>
      <c r="H74" s="158"/>
    </row>
    <row r="75" spans="1:8" s="26" customFormat="1" ht="27" customHeight="1" thickBot="1">
      <c r="A75" s="47"/>
      <c r="B75" s="4" t="s">
        <v>24</v>
      </c>
      <c r="C75" s="165"/>
      <c r="D75" s="166" t="s">
        <v>17</v>
      </c>
      <c r="E75" s="167"/>
      <c r="F75" s="167"/>
      <c r="G75" s="168"/>
      <c r="H75" s="169"/>
    </row>
    <row r="76" spans="1:8" s="19" customFormat="1" ht="20.25" customHeight="1">
      <c r="A76" s="121" t="s">
        <v>157</v>
      </c>
      <c r="B76" s="48" t="s">
        <v>26</v>
      </c>
      <c r="C76" s="170">
        <v>15228.6</v>
      </c>
      <c r="D76" s="170">
        <v>4481.96</v>
      </c>
      <c r="E76" s="171">
        <v>3910.453</v>
      </c>
      <c r="F76" s="171">
        <f aca="true" t="shared" si="6" ref="F76:F87">IF(C76=0,"",IF(($E76/C76*100)&gt;=200,"В/100",$E76/C76*100))</f>
        <v>25.67834863349224</v>
      </c>
      <c r="G76" s="172">
        <f>IF(D76=0,"",IF((E76/D76*100)&gt;=200,"В/100",E76/D76*100))</f>
        <v>87.2487260038019</v>
      </c>
      <c r="H76" s="173"/>
    </row>
    <row r="77" spans="1:8" s="19" customFormat="1" ht="20.25" customHeight="1">
      <c r="A77" s="122" t="s">
        <v>158</v>
      </c>
      <c r="B77" s="49" t="s">
        <v>27</v>
      </c>
      <c r="C77" s="174">
        <v>36149.82</v>
      </c>
      <c r="D77" s="174">
        <v>12273.344</v>
      </c>
      <c r="E77" s="175">
        <v>8828.492</v>
      </c>
      <c r="F77" s="175">
        <f t="shared" si="6"/>
        <v>24.421952861729327</v>
      </c>
      <c r="G77" s="176">
        <f>IF(D77=0,"",IF((E77/D77*100)&gt;=200,"В/100",E77/D77*100))</f>
        <v>71.93224601217078</v>
      </c>
      <c r="H77" s="173"/>
    </row>
    <row r="78" spans="1:8" s="19" customFormat="1" ht="20.25" customHeight="1">
      <c r="A78" s="123" t="s">
        <v>159</v>
      </c>
      <c r="B78" s="51" t="s">
        <v>165</v>
      </c>
      <c r="C78" s="177">
        <v>44335.38</v>
      </c>
      <c r="D78" s="178">
        <v>19051.903</v>
      </c>
      <c r="E78" s="178">
        <v>15948.246</v>
      </c>
      <c r="F78" s="178">
        <f t="shared" si="6"/>
        <v>35.97182656379623</v>
      </c>
      <c r="G78" s="179">
        <f>IF(D78=0,"",IF((E78/D78*100)&gt;=200,"В/100",E78/D78*100))</f>
        <v>83.70946461358743</v>
      </c>
      <c r="H78" s="180"/>
    </row>
    <row r="79" spans="1:8" s="19" customFormat="1" ht="20.25" customHeight="1">
      <c r="A79" s="122" t="s">
        <v>160</v>
      </c>
      <c r="B79" s="52" t="s">
        <v>28</v>
      </c>
      <c r="C79" s="177">
        <v>1540.4</v>
      </c>
      <c r="D79" s="177">
        <v>665.247</v>
      </c>
      <c r="E79" s="178">
        <v>505.783</v>
      </c>
      <c r="F79" s="178">
        <f t="shared" si="6"/>
        <v>32.83452350038951</v>
      </c>
      <c r="G79" s="179">
        <f aca="true" t="shared" si="7" ref="G79:G93">IF(D79=0,"",IF((E79/D79*100)&gt;=200,"В/100",E79/D79*100))</f>
        <v>76.02935451042997</v>
      </c>
      <c r="H79" s="181"/>
    </row>
    <row r="80" spans="1:8" s="19" customFormat="1" ht="20.25" customHeight="1">
      <c r="A80" s="123" t="s">
        <v>161</v>
      </c>
      <c r="B80" s="51" t="s">
        <v>29</v>
      </c>
      <c r="C80" s="177">
        <v>1830.4</v>
      </c>
      <c r="D80" s="177">
        <v>553.266</v>
      </c>
      <c r="E80" s="178">
        <v>407.086</v>
      </c>
      <c r="F80" s="178">
        <f t="shared" si="6"/>
        <v>22.24027534965035</v>
      </c>
      <c r="G80" s="179">
        <f t="shared" si="7"/>
        <v>73.57871259032727</v>
      </c>
      <c r="H80" s="173"/>
    </row>
    <row r="81" spans="1:8" s="19" customFormat="1" ht="20.25" customHeight="1">
      <c r="A81" s="123" t="s">
        <v>162</v>
      </c>
      <c r="B81" s="51" t="s">
        <v>92</v>
      </c>
      <c r="C81" s="177">
        <v>3678.7</v>
      </c>
      <c r="D81" s="177">
        <v>1412</v>
      </c>
      <c r="E81" s="178">
        <v>1220.892</v>
      </c>
      <c r="F81" s="178">
        <f t="shared" si="6"/>
        <v>33.18813711365428</v>
      </c>
      <c r="G81" s="179">
        <f t="shared" si="7"/>
        <v>86.46543909348442</v>
      </c>
      <c r="H81" s="173"/>
    </row>
    <row r="82" spans="1:8" s="19" customFormat="1" ht="23.25" customHeight="1">
      <c r="A82" s="123" t="s">
        <v>163</v>
      </c>
      <c r="B82" s="51" t="s">
        <v>168</v>
      </c>
      <c r="C82" s="177">
        <v>1500</v>
      </c>
      <c r="D82" s="177">
        <v>705</v>
      </c>
      <c r="E82" s="178">
        <v>65.411</v>
      </c>
      <c r="F82" s="178">
        <f t="shared" si="6"/>
        <v>4.360733333333333</v>
      </c>
      <c r="G82" s="179">
        <f t="shared" si="7"/>
        <v>9.278156028368794</v>
      </c>
      <c r="H82" s="173"/>
    </row>
    <row r="83" spans="1:8" s="19" customFormat="1" ht="24.75" customHeight="1">
      <c r="A83" s="123" t="s">
        <v>169</v>
      </c>
      <c r="B83" s="53" t="s">
        <v>170</v>
      </c>
      <c r="C83" s="177">
        <v>20</v>
      </c>
      <c r="D83" s="177">
        <v>20</v>
      </c>
      <c r="E83" s="178"/>
      <c r="F83" s="178">
        <f t="shared" si="6"/>
        <v>0</v>
      </c>
      <c r="G83" s="179">
        <f t="shared" si="7"/>
        <v>0</v>
      </c>
      <c r="H83" s="173"/>
    </row>
    <row r="84" spans="1:8" s="19" customFormat="1" ht="18.75" customHeight="1">
      <c r="A84" s="262" t="s">
        <v>164</v>
      </c>
      <c r="B84" s="263" t="s">
        <v>171</v>
      </c>
      <c r="C84" s="178"/>
      <c r="D84" s="178"/>
      <c r="E84" s="178"/>
      <c r="F84" s="178">
        <f t="shared" si="6"/>
      </c>
      <c r="G84" s="179">
        <f t="shared" si="7"/>
      </c>
      <c r="H84" s="173"/>
    </row>
    <row r="85" spans="1:8" s="19" customFormat="1" ht="39.75" customHeight="1">
      <c r="A85" s="123" t="s">
        <v>172</v>
      </c>
      <c r="B85" s="53" t="s">
        <v>173</v>
      </c>
      <c r="C85" s="177">
        <v>50</v>
      </c>
      <c r="D85" s="177">
        <v>50</v>
      </c>
      <c r="E85" s="178"/>
      <c r="F85" s="178">
        <f>IF(C85=0,"",IF(($E85/C85*100)&gt;=200,"В/100",$E85/C85*100))</f>
        <v>0</v>
      </c>
      <c r="G85" s="179">
        <f>IF(D85=0,"",IF((E85/D85*100)&gt;=200,"В/100",E85/D85*100))</f>
        <v>0</v>
      </c>
      <c r="H85" s="173"/>
    </row>
    <row r="86" spans="1:8" s="19" customFormat="1" ht="27" customHeight="1">
      <c r="A86" s="276" t="s">
        <v>198</v>
      </c>
      <c r="B86" s="53" t="s">
        <v>199</v>
      </c>
      <c r="C86" s="177">
        <v>244</v>
      </c>
      <c r="D86" s="177">
        <v>244</v>
      </c>
      <c r="E86" s="178"/>
      <c r="F86" s="178">
        <f>IF(C86=0,"",IF(($E86/C86*100)&gt;=200,"В/100",$E86/C86*100))</f>
        <v>0</v>
      </c>
      <c r="G86" s="277">
        <f>IF(D86=0,"",IF((E86/D86*100)&gt;=200,"В/100",E86/D86*100))</f>
        <v>0</v>
      </c>
      <c r="H86" s="173"/>
    </row>
    <row r="87" spans="1:8" s="19" customFormat="1" ht="20.25" customHeight="1">
      <c r="A87" s="128" t="s">
        <v>174</v>
      </c>
      <c r="B87" s="51" t="s">
        <v>11</v>
      </c>
      <c r="C87" s="178">
        <v>10</v>
      </c>
      <c r="D87" s="178">
        <v>10</v>
      </c>
      <c r="E87" s="178"/>
      <c r="F87" s="178">
        <f t="shared" si="6"/>
        <v>0</v>
      </c>
      <c r="G87" s="178">
        <f t="shared" si="7"/>
        <v>0</v>
      </c>
      <c r="H87" s="173"/>
    </row>
    <row r="88" spans="1:8" s="27" customFormat="1" ht="27.75" customHeight="1" thickBot="1">
      <c r="A88" s="126"/>
      <c r="B88" s="127" t="s">
        <v>56</v>
      </c>
      <c r="C88" s="251">
        <f>SUM(C76:C87)</f>
        <v>104587.29999999997</v>
      </c>
      <c r="D88" s="251">
        <f>SUM(D76:D87)</f>
        <v>39466.72</v>
      </c>
      <c r="E88" s="251">
        <f>SUM(E76:E87)</f>
        <v>30886.362999999998</v>
      </c>
      <c r="F88" s="251">
        <f>IF(C88=0,"",IF(($E88/C88*100)&gt;=200,"В/100",$E88/C88*100))</f>
        <v>29.531657285349183</v>
      </c>
      <c r="G88" s="252">
        <f t="shared" si="7"/>
        <v>78.25925995370275</v>
      </c>
      <c r="H88" s="186"/>
    </row>
    <row r="89" spans="1:8" s="19" customFormat="1" ht="39" customHeight="1" hidden="1" thickBot="1">
      <c r="A89" s="58">
        <v>250339</v>
      </c>
      <c r="B89" s="59" t="s">
        <v>93</v>
      </c>
      <c r="C89" s="187"/>
      <c r="D89" s="187"/>
      <c r="E89" s="188"/>
      <c r="F89" s="253">
        <f>IF(C89=0,"",IF(($E89/C89*100)&gt;=200,"В/100",$E89/C89*100))</f>
      </c>
      <c r="G89" s="254">
        <f t="shared" si="7"/>
      </c>
      <c r="H89" s="180"/>
    </row>
    <row r="90" spans="1:8" s="19" customFormat="1" ht="26.25" customHeight="1">
      <c r="A90" s="260">
        <v>9000</v>
      </c>
      <c r="B90" s="261" t="s">
        <v>179</v>
      </c>
      <c r="C90" s="189"/>
      <c r="D90" s="189"/>
      <c r="E90" s="189"/>
      <c r="F90" s="264"/>
      <c r="G90" s="264"/>
      <c r="H90" s="180"/>
    </row>
    <row r="91" spans="1:8" s="19" customFormat="1" ht="38.25" customHeight="1">
      <c r="A91" s="125" t="s">
        <v>200</v>
      </c>
      <c r="B91" s="120" t="s">
        <v>201</v>
      </c>
      <c r="C91" s="189">
        <v>10089.8</v>
      </c>
      <c r="D91" s="189">
        <v>2522.6</v>
      </c>
      <c r="E91" s="189">
        <v>2522.6</v>
      </c>
      <c r="F91" s="189">
        <f>IF(C91=0,"",IF(($E91/C91*100)&gt;=200,"В/100",$E91/C91*100))</f>
        <v>25.001486649884043</v>
      </c>
      <c r="G91" s="189">
        <f>IF(D91=0,"",IF((E91/D91*100)&gt;=200,"В/100",E91/D91*100))</f>
        <v>100</v>
      </c>
      <c r="H91" s="180"/>
    </row>
    <row r="92" spans="1:8" s="19" customFormat="1" ht="24" customHeight="1">
      <c r="A92" s="125" t="s">
        <v>176</v>
      </c>
      <c r="B92" s="120" t="s">
        <v>175</v>
      </c>
      <c r="C92" s="189">
        <v>90</v>
      </c>
      <c r="D92" s="189">
        <v>90</v>
      </c>
      <c r="E92" s="189"/>
      <c r="F92" s="189">
        <f>IF(C92=0,"",IF(($E92/C92*100)&gt;=200,"В/100",$E92/C92*100))</f>
        <v>0</v>
      </c>
      <c r="G92" s="189">
        <f>IF(D92=0,"",IF((E92/D92*100)&gt;=200,"В/100",E92/D92*100))</f>
        <v>0</v>
      </c>
      <c r="H92" s="180"/>
    </row>
    <row r="93" spans="1:8" s="19" customFormat="1" ht="39" customHeight="1" thickBot="1">
      <c r="A93" s="255" t="s">
        <v>177</v>
      </c>
      <c r="B93" s="256" t="s">
        <v>178</v>
      </c>
      <c r="C93" s="257"/>
      <c r="D93" s="257"/>
      <c r="E93" s="257"/>
      <c r="F93" s="258">
        <f>IF(C93=0,"",IF(($E93/C93*100)&gt;=200,"В/100",$E93/C93*100))</f>
      </c>
      <c r="G93" s="259">
        <f t="shared" si="7"/>
      </c>
      <c r="H93" s="180"/>
    </row>
    <row r="94" spans="1:8" s="27" customFormat="1" ht="29.25" customHeight="1" thickBot="1">
      <c r="A94" s="28"/>
      <c r="B94" s="41" t="s">
        <v>57</v>
      </c>
      <c r="C94" s="190">
        <f>C88+C89+C92+C93+C91</f>
        <v>114767.09999999998</v>
      </c>
      <c r="D94" s="190">
        <f>D88+D89+D92+D93+D91</f>
        <v>42079.32</v>
      </c>
      <c r="E94" s="190">
        <f>E88+E89+E92+E93+E91</f>
        <v>33408.962999999996</v>
      </c>
      <c r="F94" s="190">
        <f>IF(C94=0,"",IF(($E94/C94*100)&gt;=200,"В/100",$E94/C94*100))</f>
        <v>29.110226711313608</v>
      </c>
      <c r="G94" s="185">
        <f>IF(D94=0,"",IF((E94/D94*100)&gt;=200,"В/100",E94/D94*100))</f>
        <v>79.39520648147355</v>
      </c>
      <c r="H94" s="191"/>
    </row>
    <row r="95" spans="1:8" s="27" customFormat="1" ht="27.75" customHeight="1" thickBot="1">
      <c r="A95" s="61"/>
      <c r="B95" s="30" t="s">
        <v>60</v>
      </c>
      <c r="C95" s="192"/>
      <c r="D95" s="192"/>
      <c r="E95" s="193"/>
      <c r="F95" s="192"/>
      <c r="G95" s="194"/>
      <c r="H95" s="195"/>
    </row>
    <row r="96" spans="1:8" s="19" customFormat="1" ht="20.25">
      <c r="A96" s="36">
        <v>602000</v>
      </c>
      <c r="B96" s="35" t="s">
        <v>32</v>
      </c>
      <c r="C96" s="196"/>
      <c r="D96" s="281">
        <f>D97-D98+D122+D123</f>
        <v>-1012.95</v>
      </c>
      <c r="E96" s="281">
        <f>E97-E98+E122+E123</f>
        <v>-703.417</v>
      </c>
      <c r="F96" s="196"/>
      <c r="G96" s="197"/>
      <c r="H96" s="173"/>
    </row>
    <row r="97" spans="1:8" s="19" customFormat="1" ht="20.25">
      <c r="A97" s="13">
        <v>602100</v>
      </c>
      <c r="B97" s="14" t="s">
        <v>33</v>
      </c>
      <c r="C97" s="198"/>
      <c r="D97" s="155">
        <v>259</v>
      </c>
      <c r="E97" s="155">
        <v>1762.918</v>
      </c>
      <c r="F97" s="198"/>
      <c r="G97" s="199"/>
      <c r="H97" s="200"/>
    </row>
    <row r="98" spans="1:8" s="19" customFormat="1" ht="19.5" customHeight="1">
      <c r="A98" s="13">
        <v>602200</v>
      </c>
      <c r="B98" s="14" t="s">
        <v>34</v>
      </c>
      <c r="C98" s="198">
        <f>(C100+C101)</f>
        <v>0</v>
      </c>
      <c r="D98" s="154"/>
      <c r="E98" s="154">
        <v>2539.899</v>
      </c>
      <c r="F98" s="198"/>
      <c r="G98" s="199"/>
      <c r="H98" s="173"/>
    </row>
    <row r="99" spans="1:8" s="19" customFormat="1" ht="20.25" hidden="1">
      <c r="A99" s="13"/>
      <c r="B99" s="14" t="s">
        <v>15</v>
      </c>
      <c r="C99" s="198">
        <v>0</v>
      </c>
      <c r="D99" s="155"/>
      <c r="E99" s="155"/>
      <c r="F99" s="198"/>
      <c r="G99" s="199"/>
      <c r="H99" s="173"/>
    </row>
    <row r="100" spans="1:8" s="19" customFormat="1" ht="20.25" hidden="1">
      <c r="A100" s="13"/>
      <c r="B100" s="14" t="s">
        <v>13</v>
      </c>
      <c r="C100" s="198">
        <v>0</v>
      </c>
      <c r="D100" s="155">
        <v>19491.17949</v>
      </c>
      <c r="E100" s="155">
        <v>19491.17949</v>
      </c>
      <c r="F100" s="198"/>
      <c r="G100" s="199"/>
      <c r="H100" s="180"/>
    </row>
    <row r="101" spans="1:8" s="19" customFormat="1" ht="20.25" hidden="1">
      <c r="A101" s="13"/>
      <c r="B101" s="14" t="s">
        <v>14</v>
      </c>
      <c r="C101" s="198">
        <f>SUM(C103:C121)</f>
        <v>0</v>
      </c>
      <c r="D101" s="154">
        <f>SUM(D103:D121)</f>
        <v>37715.60008999999</v>
      </c>
      <c r="E101" s="154">
        <f>SUM(E103:E121)</f>
        <v>37715.60008999999</v>
      </c>
      <c r="F101" s="198"/>
      <c r="G101" s="199"/>
      <c r="H101" s="173"/>
    </row>
    <row r="102" spans="1:8" s="19" customFormat="1" ht="20.25" hidden="1">
      <c r="A102" s="13"/>
      <c r="B102" s="14" t="s">
        <v>16</v>
      </c>
      <c r="C102" s="198">
        <v>0</v>
      </c>
      <c r="D102" s="155"/>
      <c r="E102" s="155"/>
      <c r="F102" s="198"/>
      <c r="G102" s="199"/>
      <c r="H102" s="173"/>
    </row>
    <row r="103" spans="1:8" s="31" customFormat="1" ht="20.25" hidden="1">
      <c r="A103" s="32"/>
      <c r="B103" s="33" t="s">
        <v>36</v>
      </c>
      <c r="C103" s="201">
        <v>0</v>
      </c>
      <c r="D103" s="282">
        <v>25546.87936</v>
      </c>
      <c r="E103" s="282">
        <v>25546.87936</v>
      </c>
      <c r="F103" s="201"/>
      <c r="G103" s="202"/>
      <c r="H103" s="203"/>
    </row>
    <row r="104" spans="1:8" s="31" customFormat="1" ht="20.25" hidden="1">
      <c r="A104" s="32"/>
      <c r="B104" s="33" t="s">
        <v>37</v>
      </c>
      <c r="C104" s="201">
        <v>0</v>
      </c>
      <c r="D104" s="282"/>
      <c r="E104" s="282"/>
      <c r="F104" s="201"/>
      <c r="G104" s="202"/>
      <c r="H104" s="203"/>
    </row>
    <row r="105" spans="1:8" s="31" customFormat="1" ht="20.25" hidden="1">
      <c r="A105" s="32"/>
      <c r="B105" s="33" t="s">
        <v>55</v>
      </c>
      <c r="C105" s="201">
        <v>0</v>
      </c>
      <c r="D105" s="282"/>
      <c r="E105" s="282"/>
      <c r="F105" s="201"/>
      <c r="G105" s="202"/>
      <c r="H105" s="203"/>
    </row>
    <row r="106" spans="1:8" s="31" customFormat="1" ht="20.25" hidden="1">
      <c r="A106" s="32"/>
      <c r="B106" s="33" t="s">
        <v>53</v>
      </c>
      <c r="C106" s="201">
        <v>0</v>
      </c>
      <c r="D106" s="282">
        <v>4501.8</v>
      </c>
      <c r="E106" s="282">
        <v>4501.8</v>
      </c>
      <c r="F106" s="201"/>
      <c r="G106" s="202"/>
      <c r="H106" s="203"/>
    </row>
    <row r="107" spans="1:8" s="31" customFormat="1" ht="20.25" hidden="1">
      <c r="A107" s="32"/>
      <c r="B107" s="33" t="s">
        <v>38</v>
      </c>
      <c r="C107" s="201">
        <v>0</v>
      </c>
      <c r="D107" s="282"/>
      <c r="E107" s="282"/>
      <c r="F107" s="201"/>
      <c r="G107" s="202"/>
      <c r="H107" s="203"/>
    </row>
    <row r="108" spans="1:8" s="31" customFormat="1" ht="31.5" hidden="1">
      <c r="A108" s="32"/>
      <c r="B108" s="33" t="s">
        <v>39</v>
      </c>
      <c r="C108" s="201">
        <v>0</v>
      </c>
      <c r="D108" s="282"/>
      <c r="E108" s="282"/>
      <c r="F108" s="201"/>
      <c r="G108" s="202"/>
      <c r="H108" s="203"/>
    </row>
    <row r="109" spans="1:8" s="31" customFormat="1" ht="20.25" hidden="1">
      <c r="A109" s="32"/>
      <c r="B109" s="33" t="s">
        <v>40</v>
      </c>
      <c r="C109" s="201">
        <v>0</v>
      </c>
      <c r="D109" s="282"/>
      <c r="E109" s="282"/>
      <c r="F109" s="201"/>
      <c r="G109" s="202"/>
      <c r="H109" s="203"/>
    </row>
    <row r="110" spans="1:8" s="31" customFormat="1" ht="20.25" hidden="1">
      <c r="A110" s="32"/>
      <c r="B110" s="33" t="s">
        <v>41</v>
      </c>
      <c r="C110" s="201">
        <v>0</v>
      </c>
      <c r="D110" s="282">
        <v>1854.83313</v>
      </c>
      <c r="E110" s="282">
        <v>1854.83313</v>
      </c>
      <c r="F110" s="201"/>
      <c r="G110" s="202"/>
      <c r="H110" s="203"/>
    </row>
    <row r="111" spans="1:8" s="31" customFormat="1" ht="20.25" hidden="1">
      <c r="A111" s="32"/>
      <c r="B111" s="33" t="s">
        <v>42</v>
      </c>
      <c r="C111" s="201">
        <v>0</v>
      </c>
      <c r="D111" s="282"/>
      <c r="E111" s="282"/>
      <c r="F111" s="201"/>
      <c r="G111" s="202"/>
      <c r="H111" s="203"/>
    </row>
    <row r="112" spans="1:8" s="31" customFormat="1" ht="20.25" hidden="1">
      <c r="A112" s="32"/>
      <c r="B112" s="33" t="s">
        <v>43</v>
      </c>
      <c r="C112" s="201">
        <v>0</v>
      </c>
      <c r="D112" s="282"/>
      <c r="E112" s="282"/>
      <c r="F112" s="201"/>
      <c r="G112" s="202"/>
      <c r="H112" s="203"/>
    </row>
    <row r="113" spans="1:8" s="31" customFormat="1" ht="17.25" customHeight="1" hidden="1">
      <c r="A113" s="32"/>
      <c r="B113" s="33" t="s">
        <v>44</v>
      </c>
      <c r="C113" s="201">
        <v>0</v>
      </c>
      <c r="D113" s="282"/>
      <c r="E113" s="282"/>
      <c r="F113" s="201"/>
      <c r="G113" s="202"/>
      <c r="H113" s="203"/>
    </row>
    <row r="114" spans="1:8" s="31" customFormat="1" ht="20.25" hidden="1">
      <c r="A114" s="32"/>
      <c r="B114" s="33" t="s">
        <v>45</v>
      </c>
      <c r="C114" s="201">
        <v>0</v>
      </c>
      <c r="D114" s="282"/>
      <c r="E114" s="282"/>
      <c r="F114" s="201"/>
      <c r="G114" s="202"/>
      <c r="H114" s="203"/>
    </row>
    <row r="115" spans="1:8" s="31" customFormat="1" ht="18.75" customHeight="1" hidden="1">
      <c r="A115" s="32"/>
      <c r="B115" s="33" t="s">
        <v>46</v>
      </c>
      <c r="C115" s="201">
        <v>0</v>
      </c>
      <c r="D115" s="282">
        <v>1809</v>
      </c>
      <c r="E115" s="282">
        <v>1809</v>
      </c>
      <c r="F115" s="201"/>
      <c r="G115" s="202"/>
      <c r="H115" s="203"/>
    </row>
    <row r="116" spans="1:8" s="31" customFormat="1" ht="20.25" hidden="1">
      <c r="A116" s="32"/>
      <c r="B116" s="33" t="s">
        <v>47</v>
      </c>
      <c r="C116" s="201">
        <v>0</v>
      </c>
      <c r="D116" s="282">
        <v>425.6</v>
      </c>
      <c r="E116" s="282">
        <v>425.6</v>
      </c>
      <c r="F116" s="201"/>
      <c r="G116" s="202"/>
      <c r="H116" s="203"/>
    </row>
    <row r="117" spans="1:8" s="31" customFormat="1" ht="20.25" hidden="1">
      <c r="A117" s="32"/>
      <c r="B117" s="33" t="s">
        <v>0</v>
      </c>
      <c r="C117" s="201">
        <v>0</v>
      </c>
      <c r="D117" s="282">
        <v>3087</v>
      </c>
      <c r="E117" s="282">
        <v>3087</v>
      </c>
      <c r="F117" s="201"/>
      <c r="G117" s="202"/>
      <c r="H117" s="203"/>
    </row>
    <row r="118" spans="1:8" s="31" customFormat="1" ht="31.5" hidden="1">
      <c r="A118" s="32"/>
      <c r="B118" s="33" t="s">
        <v>67</v>
      </c>
      <c r="C118" s="201">
        <v>0</v>
      </c>
      <c r="D118" s="282">
        <v>323.91757</v>
      </c>
      <c r="E118" s="282">
        <v>323.91757</v>
      </c>
      <c r="F118" s="201"/>
      <c r="G118" s="202"/>
      <c r="H118" s="203"/>
    </row>
    <row r="119" spans="1:8" s="31" customFormat="1" ht="20.25" hidden="1">
      <c r="A119" s="32"/>
      <c r="B119" s="33" t="s">
        <v>62</v>
      </c>
      <c r="C119" s="201">
        <v>0</v>
      </c>
      <c r="D119" s="282">
        <v>163.77936</v>
      </c>
      <c r="E119" s="282">
        <v>163.77936</v>
      </c>
      <c r="F119" s="201"/>
      <c r="G119" s="202"/>
      <c r="H119" s="204"/>
    </row>
    <row r="120" spans="1:8" s="31" customFormat="1" ht="20.25" hidden="1">
      <c r="A120" s="32"/>
      <c r="B120" s="33" t="s">
        <v>48</v>
      </c>
      <c r="C120" s="201">
        <v>0</v>
      </c>
      <c r="D120" s="282"/>
      <c r="E120" s="282"/>
      <c r="F120" s="201"/>
      <c r="G120" s="202"/>
      <c r="H120" s="204"/>
    </row>
    <row r="121" spans="1:8" s="31" customFormat="1" ht="20.25" hidden="1">
      <c r="A121" s="32"/>
      <c r="B121" s="33" t="s">
        <v>49</v>
      </c>
      <c r="C121" s="201">
        <v>0</v>
      </c>
      <c r="D121" s="282">
        <v>2.79067</v>
      </c>
      <c r="E121" s="282">
        <v>2.79067</v>
      </c>
      <c r="F121" s="201"/>
      <c r="G121" s="202"/>
      <c r="H121" s="204"/>
    </row>
    <row r="122" spans="1:8" s="19" customFormat="1" ht="20.25">
      <c r="A122" s="13">
        <v>602300</v>
      </c>
      <c r="B122" s="14" t="s">
        <v>35</v>
      </c>
      <c r="C122" s="198">
        <v>0</v>
      </c>
      <c r="D122" s="155"/>
      <c r="E122" s="155">
        <v>73.564</v>
      </c>
      <c r="F122" s="198"/>
      <c r="G122" s="199"/>
      <c r="H122" s="173"/>
    </row>
    <row r="123" spans="1:8" s="19" customFormat="1" ht="38.25" thickBot="1">
      <c r="A123" s="13">
        <v>602400</v>
      </c>
      <c r="B123" s="14" t="s">
        <v>22</v>
      </c>
      <c r="C123" s="198"/>
      <c r="D123" s="281">
        <v>-1271.95</v>
      </c>
      <c r="E123" s="281"/>
      <c r="F123" s="198"/>
      <c r="G123" s="199"/>
      <c r="H123" s="173"/>
    </row>
    <row r="124" spans="1:8" s="19" customFormat="1" ht="21" customHeight="1" hidden="1" thickBot="1">
      <c r="A124" s="37">
        <v>603000</v>
      </c>
      <c r="B124" s="34" t="s">
        <v>30</v>
      </c>
      <c r="C124" s="205">
        <v>0</v>
      </c>
      <c r="D124" s="206"/>
      <c r="E124" s="155"/>
      <c r="F124" s="205"/>
      <c r="G124" s="207"/>
      <c r="H124" s="173"/>
    </row>
    <row r="125" spans="1:8" s="19" customFormat="1" ht="26.25" customHeight="1" thickBot="1">
      <c r="A125" s="56"/>
      <c r="B125" s="41" t="s">
        <v>61</v>
      </c>
      <c r="C125" s="208">
        <f>+C96+C124</f>
        <v>0</v>
      </c>
      <c r="D125" s="209">
        <f>+D96+D124</f>
        <v>-1012.95</v>
      </c>
      <c r="E125" s="209">
        <f>+E96+E124</f>
        <v>-703.417</v>
      </c>
      <c r="F125" s="208"/>
      <c r="G125" s="210"/>
      <c r="H125" s="173"/>
    </row>
    <row r="126" spans="3:8" s="19" customFormat="1" ht="18">
      <c r="C126" s="88"/>
      <c r="D126" s="89"/>
      <c r="E126" s="90"/>
      <c r="F126" s="88"/>
      <c r="G126" s="91"/>
      <c r="H126" s="87"/>
    </row>
    <row r="127" spans="3:8" s="19" customFormat="1" ht="18">
      <c r="C127" s="91"/>
      <c r="D127" s="92"/>
      <c r="E127" s="93"/>
      <c r="F127" s="91"/>
      <c r="G127" s="91"/>
      <c r="H127" s="87"/>
    </row>
    <row r="128" spans="2:8" s="19" customFormat="1" ht="35.25" customHeight="1">
      <c r="B128" s="19" t="s">
        <v>210</v>
      </c>
      <c r="C128" s="91"/>
      <c r="D128" s="92"/>
      <c r="E128" s="62" t="s">
        <v>211</v>
      </c>
      <c r="F128" s="91"/>
      <c r="G128" s="91"/>
      <c r="H128" s="87"/>
    </row>
    <row r="129" spans="3:8" s="19" customFormat="1" ht="18">
      <c r="C129" s="91"/>
      <c r="D129" s="92"/>
      <c r="E129" s="93"/>
      <c r="F129" s="91"/>
      <c r="G129" s="91"/>
      <c r="H129" s="87"/>
    </row>
    <row r="130" spans="3:8" s="19" customFormat="1" ht="18">
      <c r="C130" s="91"/>
      <c r="D130" s="92"/>
      <c r="E130" s="93"/>
      <c r="F130" s="91"/>
      <c r="G130" s="91"/>
      <c r="H130" s="87"/>
    </row>
    <row r="131" spans="3:8" s="19" customFormat="1" ht="18">
      <c r="C131" s="91"/>
      <c r="D131" s="92"/>
      <c r="E131" s="93"/>
      <c r="F131" s="91"/>
      <c r="G131" s="91"/>
      <c r="H131" s="87"/>
    </row>
    <row r="132" spans="3:8" s="19" customFormat="1" ht="18">
      <c r="C132" s="91"/>
      <c r="D132" s="92"/>
      <c r="E132" s="93"/>
      <c r="F132" s="91"/>
      <c r="G132" s="91"/>
      <c r="H132" s="87"/>
    </row>
    <row r="133" spans="3:8" s="19" customFormat="1" ht="18">
      <c r="C133" s="91"/>
      <c r="D133" s="92"/>
      <c r="E133" s="93"/>
      <c r="F133" s="91"/>
      <c r="G133" s="91"/>
      <c r="H133" s="87"/>
    </row>
    <row r="134" spans="3:8" s="19" customFormat="1" ht="18">
      <c r="C134" s="91"/>
      <c r="D134" s="92"/>
      <c r="E134" s="93"/>
      <c r="F134" s="91"/>
      <c r="G134" s="91"/>
      <c r="H134" s="87"/>
    </row>
    <row r="135" spans="3:8" s="19" customFormat="1" ht="18">
      <c r="C135" s="91"/>
      <c r="D135" s="92"/>
      <c r="E135" s="93"/>
      <c r="F135" s="91"/>
      <c r="G135" s="91"/>
      <c r="H135" s="87"/>
    </row>
    <row r="136" spans="3:8" s="19" customFormat="1" ht="18">
      <c r="C136" s="91"/>
      <c r="D136" s="92"/>
      <c r="E136" s="93"/>
      <c r="F136" s="91"/>
      <c r="G136" s="91"/>
      <c r="H136" s="87"/>
    </row>
    <row r="137" spans="3:8" s="19" customFormat="1" ht="18">
      <c r="C137" s="91"/>
      <c r="D137" s="92"/>
      <c r="E137" s="93"/>
      <c r="F137" s="91"/>
      <c r="G137" s="91"/>
      <c r="H137" s="87"/>
    </row>
    <row r="138" spans="3:8" s="19" customFormat="1" ht="18">
      <c r="C138" s="91"/>
      <c r="D138" s="92"/>
      <c r="E138" s="93"/>
      <c r="F138" s="91"/>
      <c r="G138" s="91"/>
      <c r="H138" s="87"/>
    </row>
    <row r="139" spans="3:8" s="19" customFormat="1" ht="18">
      <c r="C139" s="91"/>
      <c r="D139" s="92"/>
      <c r="E139" s="93"/>
      <c r="F139" s="91"/>
      <c r="G139" s="91"/>
      <c r="H139" s="87"/>
    </row>
    <row r="140" spans="3:8" s="19" customFormat="1" ht="18">
      <c r="C140" s="91"/>
      <c r="D140" s="92"/>
      <c r="E140" s="93"/>
      <c r="F140" s="91"/>
      <c r="G140" s="91"/>
      <c r="H140" s="87"/>
    </row>
    <row r="141" spans="3:8" s="19" customFormat="1" ht="18">
      <c r="C141" s="91"/>
      <c r="D141" s="92"/>
      <c r="E141" s="93"/>
      <c r="F141" s="91"/>
      <c r="G141" s="91"/>
      <c r="H141" s="87"/>
    </row>
    <row r="142" spans="3:8" s="19" customFormat="1" ht="18">
      <c r="C142" s="91"/>
      <c r="D142" s="92"/>
      <c r="E142" s="93"/>
      <c r="F142" s="91"/>
      <c r="G142" s="91"/>
      <c r="H142" s="87"/>
    </row>
    <row r="143" spans="3:8" s="19" customFormat="1" ht="18">
      <c r="C143" s="91"/>
      <c r="D143" s="92"/>
      <c r="E143" s="93"/>
      <c r="F143" s="91"/>
      <c r="G143" s="91"/>
      <c r="H143" s="87"/>
    </row>
    <row r="144" spans="3:8" s="19" customFormat="1" ht="18">
      <c r="C144" s="91"/>
      <c r="D144" s="92"/>
      <c r="E144" s="93"/>
      <c r="F144" s="91"/>
      <c r="G144" s="91"/>
      <c r="H144" s="87"/>
    </row>
    <row r="145" spans="3:8" s="19" customFormat="1" ht="18">
      <c r="C145" s="91"/>
      <c r="D145" s="92"/>
      <c r="E145" s="93"/>
      <c r="F145" s="91"/>
      <c r="G145" s="91"/>
      <c r="H145" s="87"/>
    </row>
    <row r="146" spans="3:8" s="19" customFormat="1" ht="18">
      <c r="C146" s="91"/>
      <c r="D146" s="92"/>
      <c r="E146" s="93"/>
      <c r="F146" s="91"/>
      <c r="G146" s="91"/>
      <c r="H146" s="87"/>
    </row>
    <row r="147" spans="3:8" s="19" customFormat="1" ht="18">
      <c r="C147" s="91"/>
      <c r="D147" s="92"/>
      <c r="E147" s="93"/>
      <c r="F147" s="91"/>
      <c r="G147" s="91"/>
      <c r="H147" s="87"/>
    </row>
    <row r="148" spans="3:8" s="19" customFormat="1" ht="18">
      <c r="C148" s="91"/>
      <c r="D148" s="92"/>
      <c r="E148" s="93"/>
      <c r="F148" s="91"/>
      <c r="G148" s="91"/>
      <c r="H148" s="87"/>
    </row>
    <row r="149" spans="3:8" s="19" customFormat="1" ht="18">
      <c r="C149" s="91"/>
      <c r="D149" s="92"/>
      <c r="E149" s="93"/>
      <c r="F149" s="91"/>
      <c r="G149" s="91"/>
      <c r="H149" s="87"/>
    </row>
    <row r="150" spans="3:8" s="19" customFormat="1" ht="18">
      <c r="C150" s="91"/>
      <c r="D150" s="92"/>
      <c r="E150" s="93"/>
      <c r="F150" s="91"/>
      <c r="G150" s="91"/>
      <c r="H150" s="87"/>
    </row>
    <row r="151" spans="3:8" s="19" customFormat="1" ht="18">
      <c r="C151" s="91"/>
      <c r="D151" s="92"/>
      <c r="E151" s="93"/>
      <c r="F151" s="91"/>
      <c r="G151" s="91"/>
      <c r="H151" s="87"/>
    </row>
    <row r="152" spans="3:8" s="19" customFormat="1" ht="18">
      <c r="C152" s="91"/>
      <c r="D152" s="92"/>
      <c r="E152" s="93"/>
      <c r="F152" s="91"/>
      <c r="G152" s="91"/>
      <c r="H152" s="87"/>
    </row>
    <row r="153" spans="3:8" ht="18.75">
      <c r="C153" s="86"/>
      <c r="D153" s="94"/>
      <c r="E153" s="94"/>
      <c r="F153" s="94"/>
      <c r="G153" s="86"/>
      <c r="H153" s="86"/>
    </row>
    <row r="154" spans="3:8" ht="18.75">
      <c r="C154" s="86"/>
      <c r="D154" s="94"/>
      <c r="E154" s="94"/>
      <c r="F154" s="94"/>
      <c r="G154" s="86"/>
      <c r="H154" s="86"/>
    </row>
  </sheetData>
  <sheetProtection/>
  <mergeCells count="2">
    <mergeCell ref="A2:G2"/>
    <mergeCell ref="E1:G1"/>
  </mergeCells>
  <printOptions horizontalCentered="1"/>
  <pageMargins left="0" right="0" top="0.6299212598425197" bottom="0" header="0" footer="0"/>
  <pageSetup fitToHeight="5" horizontalDpi="600" verticalDpi="600" orientation="portrait" paperSize="9" scale="45" r:id="rId1"/>
  <headerFooter alignWithMargins="0">
    <oddFooter>&amp;C&amp;P</oddFooter>
  </headerFooter>
  <rowBreaks count="1" manualBreakCount="1">
    <brk id="5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F634"/>
  <sheetViews>
    <sheetView showZeros="0" view="pageBreakPreview" zoomScale="75" zoomScaleNormal="75" zoomScaleSheetLayoutView="75" zoomScalePageLayoutView="0" workbookViewId="0" topLeftCell="A1">
      <pane xSplit="2" ySplit="2" topLeftCell="C7" activePane="bottomRight" state="frozen"/>
      <selection pane="topLeft" activeCell="B63" sqref="B63"/>
      <selection pane="topRight" activeCell="B63" sqref="B63"/>
      <selection pane="bottomLeft" activeCell="B63" sqref="B63"/>
      <selection pane="bottomRight" activeCell="C1" sqref="C1:E1"/>
    </sheetView>
  </sheetViews>
  <sheetFormatPr defaultColWidth="9.00390625" defaultRowHeight="12.75"/>
  <cols>
    <col min="1" max="1" width="12.125" style="19" customWidth="1"/>
    <col min="2" max="2" width="99.375" style="19" customWidth="1"/>
    <col min="3" max="3" width="14.75390625" style="19" customWidth="1"/>
    <col min="4" max="4" width="14.75390625" style="62" customWidth="1"/>
    <col min="5" max="5" width="13.00390625" style="19" customWidth="1"/>
    <col min="6" max="6" width="14.25390625" style="19" customWidth="1"/>
    <col min="7" max="7" width="13.875" style="19" customWidth="1"/>
    <col min="8" max="16384" width="9.125" style="19" customWidth="1"/>
  </cols>
  <sheetData>
    <row r="1" spans="3:5" ht="70.5" customHeight="1" thickBot="1">
      <c r="C1" s="286" t="s">
        <v>213</v>
      </c>
      <c r="D1" s="286"/>
      <c r="E1" s="286"/>
    </row>
    <row r="2" spans="1:5" s="25" customFormat="1" ht="69" customHeight="1" thickBot="1">
      <c r="A2" s="64" t="s">
        <v>1</v>
      </c>
      <c r="B2" s="65" t="s">
        <v>2</v>
      </c>
      <c r="C2" s="66" t="s">
        <v>50</v>
      </c>
      <c r="D2" s="24" t="s">
        <v>63</v>
      </c>
      <c r="E2" s="67" t="s">
        <v>51</v>
      </c>
    </row>
    <row r="3" spans="1:5" s="25" customFormat="1" ht="36" customHeight="1" thickBot="1">
      <c r="A3" s="64"/>
      <c r="B3" s="4" t="s">
        <v>20</v>
      </c>
      <c r="C3" s="66"/>
      <c r="D3" s="24"/>
      <c r="E3" s="67"/>
    </row>
    <row r="4" spans="1:5" s="25" customFormat="1" ht="24" customHeight="1" thickBot="1">
      <c r="A4" s="39">
        <v>10000000</v>
      </c>
      <c r="B4" s="40" t="s">
        <v>3</v>
      </c>
      <c r="C4" s="211">
        <f>C5</f>
        <v>38.400000000000006</v>
      </c>
      <c r="D4" s="212">
        <f>D5</f>
        <v>11.455</v>
      </c>
      <c r="E4" s="213">
        <f aca="true" t="shared" si="0" ref="E4:E22">IF(C4=0,"",$D4/C4*100)</f>
        <v>29.830729166666664</v>
      </c>
    </row>
    <row r="5" spans="1:5" s="25" customFormat="1" ht="23.25" customHeight="1" thickBot="1">
      <c r="A5" s="73">
        <v>19000000</v>
      </c>
      <c r="B5" s="74" t="s">
        <v>66</v>
      </c>
      <c r="C5" s="214">
        <f>C6</f>
        <v>38.400000000000006</v>
      </c>
      <c r="D5" s="215">
        <f>D6</f>
        <v>11.455</v>
      </c>
      <c r="E5" s="213">
        <f t="shared" si="0"/>
        <v>29.830729166666664</v>
      </c>
    </row>
    <row r="6" spans="1:5" s="25" customFormat="1" ht="20.25" customHeight="1" thickBot="1">
      <c r="A6" s="76">
        <v>19010000</v>
      </c>
      <c r="B6" s="77" t="s">
        <v>21</v>
      </c>
      <c r="C6" s="216">
        <f>C7+C8+C9</f>
        <v>38.400000000000006</v>
      </c>
      <c r="D6" s="216">
        <f>D7+D8+D9</f>
        <v>11.455</v>
      </c>
      <c r="E6" s="213">
        <f t="shared" si="0"/>
        <v>29.830729166666664</v>
      </c>
    </row>
    <row r="7" spans="1:5" s="25" customFormat="1" ht="36" customHeight="1" thickBot="1">
      <c r="A7" s="80" t="s">
        <v>113</v>
      </c>
      <c r="B7" s="75" t="s">
        <v>83</v>
      </c>
      <c r="C7" s="217">
        <v>19.3</v>
      </c>
      <c r="D7" s="218">
        <v>6.622</v>
      </c>
      <c r="E7" s="213">
        <f t="shared" si="0"/>
        <v>34.310880829015545</v>
      </c>
    </row>
    <row r="8" spans="1:5" s="12" customFormat="1" ht="26.25" customHeight="1" thickBot="1">
      <c r="A8" s="80" t="s">
        <v>114</v>
      </c>
      <c r="B8" s="75" t="s">
        <v>84</v>
      </c>
      <c r="C8" s="217">
        <v>2.5</v>
      </c>
      <c r="D8" s="218">
        <v>0.569</v>
      </c>
      <c r="E8" s="213">
        <f t="shared" si="0"/>
        <v>22.759999999999998</v>
      </c>
    </row>
    <row r="9" spans="1:5" s="2" customFormat="1" ht="22.5" customHeight="1" thickBot="1">
      <c r="A9" s="104" t="s">
        <v>115</v>
      </c>
      <c r="B9" s="105" t="s">
        <v>85</v>
      </c>
      <c r="C9" s="219">
        <v>16.6</v>
      </c>
      <c r="D9" s="219">
        <v>4.264</v>
      </c>
      <c r="E9" s="220">
        <f t="shared" si="0"/>
        <v>25.686746987951807</v>
      </c>
    </row>
    <row r="10" spans="1:5" s="2" customFormat="1" ht="21" thickBot="1">
      <c r="A10" s="39">
        <v>20000000</v>
      </c>
      <c r="B10" s="108" t="s">
        <v>6</v>
      </c>
      <c r="C10" s="136">
        <f>C11+C14</f>
        <v>940.9</v>
      </c>
      <c r="D10" s="136">
        <f>D11+D14</f>
        <v>376.101</v>
      </c>
      <c r="E10" s="221">
        <f t="shared" si="0"/>
        <v>39.97247316399192</v>
      </c>
    </row>
    <row r="11" spans="1:5" s="2" customFormat="1" ht="20.25">
      <c r="A11" s="106">
        <v>24000000</v>
      </c>
      <c r="B11" s="107" t="s">
        <v>90</v>
      </c>
      <c r="C11" s="222">
        <f>C12+C13</f>
        <v>5.3</v>
      </c>
      <c r="D11" s="222">
        <f>D12+D13</f>
        <v>0</v>
      </c>
      <c r="E11" s="222">
        <f t="shared" si="0"/>
        <v>0</v>
      </c>
    </row>
    <row r="12" spans="1:5" s="2" customFormat="1" ht="56.25">
      <c r="A12" s="99">
        <v>24062100</v>
      </c>
      <c r="B12" s="97" t="s">
        <v>133</v>
      </c>
      <c r="C12" s="141">
        <v>0.3</v>
      </c>
      <c r="D12" s="141">
        <v>0</v>
      </c>
      <c r="E12" s="141">
        <f t="shared" si="0"/>
        <v>0</v>
      </c>
    </row>
    <row r="13" spans="1:5" s="2" customFormat="1" ht="40.5" customHeight="1">
      <c r="A13" s="99">
        <v>24170000</v>
      </c>
      <c r="B13" s="98" t="s">
        <v>194</v>
      </c>
      <c r="C13" s="141">
        <v>5</v>
      </c>
      <c r="D13" s="141">
        <v>0</v>
      </c>
      <c r="E13" s="141">
        <f t="shared" si="0"/>
        <v>0</v>
      </c>
    </row>
    <row r="14" spans="1:5" s="2" customFormat="1" ht="24" customHeight="1" thickBot="1">
      <c r="A14" s="16">
        <v>25000000</v>
      </c>
      <c r="B14" s="17" t="s">
        <v>10</v>
      </c>
      <c r="C14" s="223">
        <v>935.6</v>
      </c>
      <c r="D14" s="223">
        <v>376.101</v>
      </c>
      <c r="E14" s="141">
        <f t="shared" si="0"/>
        <v>40.198909790508765</v>
      </c>
    </row>
    <row r="15" spans="1:5" s="2" customFormat="1" ht="21" thickBot="1">
      <c r="A15" s="39">
        <v>30000000</v>
      </c>
      <c r="B15" s="40" t="s">
        <v>31</v>
      </c>
      <c r="C15" s="224">
        <f>+C16</f>
        <v>0</v>
      </c>
      <c r="D15" s="224">
        <f>+D16</f>
        <v>0</v>
      </c>
      <c r="E15" s="225">
        <f t="shared" si="0"/>
      </c>
    </row>
    <row r="16" spans="1:5" s="12" customFormat="1" ht="25.5" customHeight="1" thickBot="1">
      <c r="A16" s="10">
        <v>31010000</v>
      </c>
      <c r="B16" s="9" t="s">
        <v>94</v>
      </c>
      <c r="C16" s="226">
        <v>0</v>
      </c>
      <c r="D16" s="226">
        <v>0</v>
      </c>
      <c r="E16" s="141">
        <f t="shared" si="0"/>
      </c>
    </row>
    <row r="17" spans="1:5" s="12" customFormat="1" ht="25.5" customHeight="1" thickBot="1">
      <c r="A17" s="112">
        <v>40000000</v>
      </c>
      <c r="B17" s="131" t="s">
        <v>64</v>
      </c>
      <c r="C17" s="227">
        <f>C18</f>
        <v>0</v>
      </c>
      <c r="D17" s="227">
        <f>D18</f>
        <v>0</v>
      </c>
      <c r="E17" s="225">
        <f t="shared" si="0"/>
      </c>
    </row>
    <row r="18" spans="1:5" s="12" customFormat="1" ht="25.5" customHeight="1">
      <c r="A18" s="70">
        <v>41030000</v>
      </c>
      <c r="B18" s="71" t="s">
        <v>9</v>
      </c>
      <c r="C18" s="223">
        <f>C19+C20</f>
        <v>0</v>
      </c>
      <c r="D18" s="223">
        <f>D19</f>
        <v>0</v>
      </c>
      <c r="E18" s="141">
        <f t="shared" si="0"/>
      </c>
    </row>
    <row r="19" spans="1:5" s="12" customFormat="1" ht="15" customHeight="1">
      <c r="A19" s="72"/>
      <c r="B19" s="132"/>
      <c r="C19" s="223">
        <v>0</v>
      </c>
      <c r="D19" s="223">
        <v>0</v>
      </c>
      <c r="E19" s="141">
        <f t="shared" si="0"/>
      </c>
    </row>
    <row r="20" spans="1:5" s="12" customFormat="1" ht="16.5" customHeight="1" thickBot="1">
      <c r="A20" s="134"/>
      <c r="B20" s="135"/>
      <c r="C20" s="228">
        <v>0</v>
      </c>
      <c r="D20" s="228">
        <v>0</v>
      </c>
      <c r="E20" s="229"/>
    </row>
    <row r="21" spans="1:5" s="12" customFormat="1" ht="27.75" customHeight="1" thickBot="1">
      <c r="A21" s="11"/>
      <c r="B21" s="41" t="s">
        <v>65</v>
      </c>
      <c r="C21" s="156">
        <f>C4+C10+C15+C17</f>
        <v>979.3</v>
      </c>
      <c r="D21" s="156">
        <f>D4+D10+D15+D17</f>
        <v>387.556</v>
      </c>
      <c r="E21" s="230">
        <f t="shared" si="0"/>
        <v>39.57479832533442</v>
      </c>
    </row>
    <row r="22" spans="1:5" s="27" customFormat="1" ht="22.5" customHeight="1" thickBot="1">
      <c r="A22" s="18"/>
      <c r="B22" s="43" t="s">
        <v>23</v>
      </c>
      <c r="C22" s="231">
        <f>C21</f>
        <v>979.3</v>
      </c>
      <c r="D22" s="231">
        <f>D21</f>
        <v>387.556</v>
      </c>
      <c r="E22" s="185">
        <f t="shared" si="0"/>
        <v>39.57479832533442</v>
      </c>
    </row>
    <row r="23" spans="1:6" ht="21" thickBot="1">
      <c r="A23" s="60"/>
      <c r="B23" s="4" t="s">
        <v>25</v>
      </c>
      <c r="C23" s="232"/>
      <c r="D23" s="233"/>
      <c r="E23" s="234"/>
      <c r="F23" s="20"/>
    </row>
    <row r="24" spans="1:6" ht="20.25">
      <c r="A24" s="124" t="s">
        <v>157</v>
      </c>
      <c r="B24" s="68" t="s">
        <v>26</v>
      </c>
      <c r="C24" s="183">
        <v>330.05</v>
      </c>
      <c r="D24" s="182">
        <v>75.386</v>
      </c>
      <c r="E24" s="235">
        <f aca="true" t="shared" si="1" ref="E24:E38">IF(C24=0,"",IF(($D24/C24*100)&gt;=200,"В/100",$D24/C24*100))</f>
        <v>22.84078169974246</v>
      </c>
      <c r="F24" s="21"/>
    </row>
    <row r="25" spans="1:5" ht="20.25">
      <c r="A25" s="122" t="s">
        <v>158</v>
      </c>
      <c r="B25" s="49" t="s">
        <v>27</v>
      </c>
      <c r="C25" s="174">
        <v>1174.936</v>
      </c>
      <c r="D25" s="175">
        <v>352.983</v>
      </c>
      <c r="E25" s="235">
        <f t="shared" si="1"/>
        <v>30.04274275364786</v>
      </c>
    </row>
    <row r="26" spans="1:5" ht="20.25">
      <c r="A26" s="122" t="s">
        <v>159</v>
      </c>
      <c r="B26" s="49" t="s">
        <v>165</v>
      </c>
      <c r="C26" s="174"/>
      <c r="D26" s="175"/>
      <c r="E26" s="235">
        <f t="shared" si="1"/>
      </c>
    </row>
    <row r="27" spans="1:5" ht="20.25">
      <c r="A27" s="122" t="s">
        <v>160</v>
      </c>
      <c r="B27" s="52" t="s">
        <v>28</v>
      </c>
      <c r="C27" s="177">
        <v>15</v>
      </c>
      <c r="D27" s="178">
        <v>0.996</v>
      </c>
      <c r="E27" s="236">
        <f t="shared" si="1"/>
        <v>6.64</v>
      </c>
    </row>
    <row r="28" spans="1:5" ht="20.25">
      <c r="A28" s="122" t="s">
        <v>161</v>
      </c>
      <c r="B28" s="51" t="s">
        <v>29</v>
      </c>
      <c r="C28" s="177"/>
      <c r="D28" s="178"/>
      <c r="E28" s="236">
        <f t="shared" si="1"/>
      </c>
    </row>
    <row r="29" spans="1:5" ht="20.25">
      <c r="A29" s="122" t="s">
        <v>162</v>
      </c>
      <c r="B29" s="52" t="s">
        <v>92</v>
      </c>
      <c r="C29" s="177"/>
      <c r="D29" s="178"/>
      <c r="E29" s="236">
        <f t="shared" si="1"/>
      </c>
    </row>
    <row r="30" spans="1:5" ht="20.25" customHeight="1">
      <c r="A30" s="262" t="s">
        <v>182</v>
      </c>
      <c r="B30" s="263" t="s">
        <v>183</v>
      </c>
      <c r="C30" s="177"/>
      <c r="D30" s="178"/>
      <c r="E30" s="236">
        <f t="shared" si="1"/>
      </c>
    </row>
    <row r="31" spans="1:6" s="27" customFormat="1" ht="27" customHeight="1" hidden="1">
      <c r="A31" s="123">
        <v>180000</v>
      </c>
      <c r="B31" s="53" t="s">
        <v>134</v>
      </c>
      <c r="C31" s="237"/>
      <c r="D31" s="178"/>
      <c r="E31" s="236">
        <f t="shared" si="1"/>
      </c>
      <c r="F31" s="29"/>
    </row>
    <row r="32" spans="1:6" s="27" customFormat="1" ht="23.25" customHeight="1">
      <c r="A32" s="123" t="s">
        <v>184</v>
      </c>
      <c r="B32" s="53" t="s">
        <v>185</v>
      </c>
      <c r="C32" s="237"/>
      <c r="D32" s="178"/>
      <c r="E32" s="236">
        <f t="shared" si="1"/>
      </c>
      <c r="F32" s="29"/>
    </row>
    <row r="33" spans="1:6" s="27" customFormat="1" ht="39" customHeight="1">
      <c r="A33" s="123" t="s">
        <v>202</v>
      </c>
      <c r="B33" s="53" t="s">
        <v>203</v>
      </c>
      <c r="C33" s="237">
        <v>1000</v>
      </c>
      <c r="D33" s="178"/>
      <c r="E33" s="236"/>
      <c r="F33" s="29"/>
    </row>
    <row r="34" spans="1:6" s="27" customFormat="1" ht="27" customHeight="1">
      <c r="A34" s="123" t="s">
        <v>163</v>
      </c>
      <c r="B34" s="53" t="s">
        <v>168</v>
      </c>
      <c r="C34" s="237"/>
      <c r="D34" s="178"/>
      <c r="E34" s="236">
        <f t="shared" si="1"/>
      </c>
      <c r="F34" s="29"/>
    </row>
    <row r="35" spans="1:6" s="27" customFormat="1" ht="27" customHeight="1">
      <c r="A35" s="128" t="s">
        <v>187</v>
      </c>
      <c r="B35" s="51" t="s">
        <v>186</v>
      </c>
      <c r="C35" s="178">
        <v>38.7</v>
      </c>
      <c r="D35" s="178"/>
      <c r="E35" s="236">
        <f t="shared" si="1"/>
        <v>0</v>
      </c>
      <c r="F35" s="29"/>
    </row>
    <row r="36" spans="1:5" s="27" customFormat="1" ht="29.25" customHeight="1" thickBot="1">
      <c r="A36" s="126"/>
      <c r="B36" s="127" t="s">
        <v>58</v>
      </c>
      <c r="C36" s="238">
        <f>SUM(C24:C35)</f>
        <v>2558.6859999999997</v>
      </c>
      <c r="D36" s="238">
        <f>SUM(D24:D35)</f>
        <v>429.365</v>
      </c>
      <c r="E36" s="239">
        <f t="shared" si="1"/>
        <v>16.780683522714394</v>
      </c>
    </row>
    <row r="37" spans="1:5" s="27" customFormat="1" ht="23.25" customHeight="1" thickBot="1">
      <c r="A37" s="129" t="s">
        <v>180</v>
      </c>
      <c r="B37" s="130" t="s">
        <v>181</v>
      </c>
      <c r="C37" s="240"/>
      <c r="D37" s="240"/>
      <c r="E37" s="236">
        <f t="shared" si="1"/>
      </c>
    </row>
    <row r="38" spans="1:5" ht="21" thickBot="1">
      <c r="A38" s="69"/>
      <c r="B38" s="41" t="s">
        <v>59</v>
      </c>
      <c r="C38" s="190">
        <f>SUM(C36:C37)</f>
        <v>2558.6859999999997</v>
      </c>
      <c r="D38" s="190">
        <f>SUM(D36:D37)</f>
        <v>429.365</v>
      </c>
      <c r="E38" s="241">
        <f t="shared" si="1"/>
        <v>16.780683522714394</v>
      </c>
    </row>
    <row r="39" spans="1:5" ht="21" thickBot="1">
      <c r="A39" s="61"/>
      <c r="B39" s="30" t="s">
        <v>135</v>
      </c>
      <c r="C39" s="192"/>
      <c r="D39" s="193"/>
      <c r="E39" s="242"/>
    </row>
    <row r="40" spans="1:5" ht="37.5" hidden="1">
      <c r="A40" s="100">
        <v>601000</v>
      </c>
      <c r="B40" s="101" t="s">
        <v>136</v>
      </c>
      <c r="C40" s="243">
        <f>+C41+C42</f>
        <v>0</v>
      </c>
      <c r="D40" s="244">
        <f>D41+D42</f>
        <v>0</v>
      </c>
      <c r="E40" s="245"/>
    </row>
    <row r="41" spans="1:5" ht="37.5" hidden="1">
      <c r="A41" s="54">
        <v>601100</v>
      </c>
      <c r="B41" s="55" t="s">
        <v>137</v>
      </c>
      <c r="C41" s="246"/>
      <c r="D41" s="247"/>
      <c r="E41" s="248"/>
    </row>
    <row r="42" spans="1:5" ht="20.25" hidden="1">
      <c r="A42" s="54">
        <v>601200</v>
      </c>
      <c r="B42" s="55" t="s">
        <v>138</v>
      </c>
      <c r="C42" s="246"/>
      <c r="D42" s="247"/>
      <c r="E42" s="248"/>
    </row>
    <row r="43" spans="1:5" ht="20.25">
      <c r="A43" s="50">
        <v>602000</v>
      </c>
      <c r="B43" s="51" t="s">
        <v>32</v>
      </c>
      <c r="C43" s="177">
        <f>C44-C45+C62+C61</f>
        <v>1485.95</v>
      </c>
      <c r="D43" s="177">
        <f>D44-D45+D62+D61</f>
        <v>41.80900000000003</v>
      </c>
      <c r="E43" s="249"/>
    </row>
    <row r="44" spans="1:5" ht="20.25">
      <c r="A44" s="54">
        <v>602100</v>
      </c>
      <c r="B44" s="55" t="s">
        <v>33</v>
      </c>
      <c r="C44" s="182">
        <v>214</v>
      </c>
      <c r="D44" s="182">
        <v>746.427</v>
      </c>
      <c r="E44" s="248"/>
    </row>
    <row r="45" spans="1:5" ht="20.25">
      <c r="A45" s="54">
        <v>602200</v>
      </c>
      <c r="B45" s="55" t="s">
        <v>34</v>
      </c>
      <c r="C45" s="182"/>
      <c r="D45" s="182">
        <v>720.188</v>
      </c>
      <c r="E45" s="248"/>
    </row>
    <row r="46" spans="1:5" ht="20.25" hidden="1">
      <c r="A46" s="54"/>
      <c r="B46" s="55" t="s">
        <v>15</v>
      </c>
      <c r="C46" s="182"/>
      <c r="D46" s="182"/>
      <c r="E46" s="248"/>
    </row>
    <row r="47" spans="1:5" ht="20.25" hidden="1">
      <c r="A47" s="54"/>
      <c r="B47" s="55" t="s">
        <v>13</v>
      </c>
      <c r="C47" s="182"/>
      <c r="D47" s="182"/>
      <c r="E47" s="248"/>
    </row>
    <row r="48" spans="1:5" ht="20.25" hidden="1">
      <c r="A48" s="54"/>
      <c r="B48" s="55" t="s">
        <v>14</v>
      </c>
      <c r="C48" s="182"/>
      <c r="D48" s="182"/>
      <c r="E48" s="248"/>
    </row>
    <row r="49" spans="1:5" ht="20.25" hidden="1">
      <c r="A49" s="54"/>
      <c r="B49" s="55" t="s">
        <v>16</v>
      </c>
      <c r="C49" s="182"/>
      <c r="D49" s="182"/>
      <c r="E49" s="248"/>
    </row>
    <row r="50" spans="1:5" ht="20.25" hidden="1">
      <c r="A50" s="102"/>
      <c r="B50" s="103" t="s">
        <v>139</v>
      </c>
      <c r="C50" s="283"/>
      <c r="D50" s="283"/>
      <c r="E50" s="250"/>
    </row>
    <row r="51" spans="1:5" ht="20.25" hidden="1">
      <c r="A51" s="102"/>
      <c r="B51" s="103" t="s">
        <v>140</v>
      </c>
      <c r="C51" s="283"/>
      <c r="D51" s="283"/>
      <c r="E51" s="250"/>
    </row>
    <row r="52" spans="1:5" ht="20.25" hidden="1">
      <c r="A52" s="102"/>
      <c r="B52" s="103" t="s">
        <v>141</v>
      </c>
      <c r="C52" s="283"/>
      <c r="D52" s="283"/>
      <c r="E52" s="250"/>
    </row>
    <row r="53" spans="1:5" ht="20.25" hidden="1">
      <c r="A53" s="102"/>
      <c r="B53" s="103" t="s">
        <v>142</v>
      </c>
      <c r="C53" s="283"/>
      <c r="D53" s="283"/>
      <c r="E53" s="250"/>
    </row>
    <row r="54" spans="1:5" ht="20.25" hidden="1">
      <c r="A54" s="102"/>
      <c r="B54" s="103" t="s">
        <v>143</v>
      </c>
      <c r="C54" s="283"/>
      <c r="D54" s="283"/>
      <c r="E54" s="250"/>
    </row>
    <row r="55" spans="1:5" ht="20.25" hidden="1">
      <c r="A55" s="102"/>
      <c r="B55" s="103" t="s">
        <v>144</v>
      </c>
      <c r="C55" s="283"/>
      <c r="D55" s="283"/>
      <c r="E55" s="250"/>
    </row>
    <row r="56" spans="1:5" ht="20.25" hidden="1">
      <c r="A56" s="102"/>
      <c r="B56" s="103" t="s">
        <v>145</v>
      </c>
      <c r="C56" s="283"/>
      <c r="D56" s="283"/>
      <c r="E56" s="250"/>
    </row>
    <row r="57" spans="1:5" ht="20.25" hidden="1">
      <c r="A57" s="102"/>
      <c r="B57" s="103" t="s">
        <v>146</v>
      </c>
      <c r="C57" s="283"/>
      <c r="D57" s="283"/>
      <c r="E57" s="250"/>
    </row>
    <row r="58" spans="1:5" ht="20.25" hidden="1">
      <c r="A58" s="102"/>
      <c r="B58" s="103" t="s">
        <v>147</v>
      </c>
      <c r="C58" s="283"/>
      <c r="D58" s="283"/>
      <c r="E58" s="250"/>
    </row>
    <row r="59" spans="1:5" ht="20.25" hidden="1">
      <c r="A59" s="102"/>
      <c r="B59" s="103" t="s">
        <v>148</v>
      </c>
      <c r="C59" s="283"/>
      <c r="D59" s="283"/>
      <c r="E59" s="250"/>
    </row>
    <row r="60" spans="1:5" ht="20.25" hidden="1">
      <c r="A60" s="102"/>
      <c r="B60" s="103" t="s">
        <v>149</v>
      </c>
      <c r="C60" s="283"/>
      <c r="D60" s="283"/>
      <c r="E60" s="250"/>
    </row>
    <row r="61" spans="1:5" ht="20.25">
      <c r="A61" s="54">
        <v>602300</v>
      </c>
      <c r="B61" s="55" t="s">
        <v>150</v>
      </c>
      <c r="C61" s="182"/>
      <c r="D61" s="182">
        <v>15.57</v>
      </c>
      <c r="E61" s="248"/>
    </row>
    <row r="62" spans="1:5" ht="38.25" thickBot="1">
      <c r="A62" s="54">
        <v>602400</v>
      </c>
      <c r="B62" s="55" t="s">
        <v>22</v>
      </c>
      <c r="C62" s="182">
        <v>1271.95</v>
      </c>
      <c r="D62" s="182"/>
      <c r="E62" s="248"/>
    </row>
    <row r="63" spans="1:5" ht="21" thickBot="1">
      <c r="A63" s="56"/>
      <c r="B63" s="57" t="s">
        <v>151</v>
      </c>
      <c r="C63" s="184">
        <f>C43</f>
        <v>1485.95</v>
      </c>
      <c r="D63" s="184">
        <f>D43</f>
        <v>41.80900000000003</v>
      </c>
      <c r="E63" s="241"/>
    </row>
    <row r="64" spans="3:5" ht="18">
      <c r="C64" s="22"/>
      <c r="D64" s="63"/>
      <c r="E64" s="22"/>
    </row>
    <row r="65" spans="3:5" ht="18">
      <c r="C65" s="22"/>
      <c r="D65" s="63"/>
      <c r="E65" s="22"/>
    </row>
    <row r="66" spans="2:4" ht="38.25" customHeight="1">
      <c r="B66" s="19" t="s">
        <v>210</v>
      </c>
      <c r="C66" s="91"/>
      <c r="D66" s="62" t="s">
        <v>211</v>
      </c>
    </row>
    <row r="67" spans="3:5" ht="18">
      <c r="C67" s="22"/>
      <c r="D67" s="63"/>
      <c r="E67" s="22"/>
    </row>
    <row r="68" spans="3:5" ht="18">
      <c r="C68" s="22"/>
      <c r="D68" s="63"/>
      <c r="E68" s="22"/>
    </row>
    <row r="69" spans="3:5" ht="18">
      <c r="C69" s="22"/>
      <c r="D69" s="63"/>
      <c r="E69" s="22"/>
    </row>
    <row r="70" spans="3:5" ht="18">
      <c r="C70" s="22"/>
      <c r="D70" s="63"/>
      <c r="E70" s="22"/>
    </row>
    <row r="71" spans="3:5" ht="18">
      <c r="C71" s="22"/>
      <c r="D71" s="63"/>
      <c r="E71" s="22"/>
    </row>
    <row r="72" spans="3:5" ht="18">
      <c r="C72" s="22"/>
      <c r="D72" s="63"/>
      <c r="E72" s="22"/>
    </row>
    <row r="73" spans="3:5" ht="18">
      <c r="C73" s="22"/>
      <c r="D73" s="63"/>
      <c r="E73" s="22"/>
    </row>
    <row r="74" spans="3:5" ht="18">
      <c r="C74" s="22"/>
      <c r="D74" s="63"/>
      <c r="E74" s="22"/>
    </row>
    <row r="75" spans="3:5" ht="18">
      <c r="C75" s="22"/>
      <c r="D75" s="63"/>
      <c r="E75" s="22"/>
    </row>
    <row r="76" spans="3:5" ht="18">
      <c r="C76" s="22"/>
      <c r="D76" s="63"/>
      <c r="E76" s="22"/>
    </row>
    <row r="77" spans="3:5" ht="18">
      <c r="C77" s="22"/>
      <c r="D77" s="63"/>
      <c r="E77" s="22"/>
    </row>
    <row r="78" spans="3:5" ht="18">
      <c r="C78" s="22"/>
      <c r="D78" s="63"/>
      <c r="E78" s="22"/>
    </row>
    <row r="79" spans="3:5" ht="18">
      <c r="C79" s="22"/>
      <c r="D79" s="63"/>
      <c r="E79" s="22"/>
    </row>
    <row r="80" spans="3:5" ht="18">
      <c r="C80" s="22"/>
      <c r="D80" s="63"/>
      <c r="E80" s="22"/>
    </row>
    <row r="81" spans="3:5" ht="18">
      <c r="C81" s="22"/>
      <c r="D81" s="63"/>
      <c r="E81" s="22"/>
    </row>
    <row r="82" spans="3:5" ht="18">
      <c r="C82" s="22"/>
      <c r="D82" s="63"/>
      <c r="E82" s="22"/>
    </row>
    <row r="83" spans="3:5" ht="18">
      <c r="C83" s="22"/>
      <c r="D83" s="63"/>
      <c r="E83" s="22"/>
    </row>
    <row r="84" spans="3:5" ht="18">
      <c r="C84" s="22"/>
      <c r="E84" s="22"/>
    </row>
    <row r="85" spans="3:5" ht="18">
      <c r="C85" s="22"/>
      <c r="E85" s="22"/>
    </row>
    <row r="86" spans="3:5" ht="18">
      <c r="C86" s="22"/>
      <c r="E86" s="22"/>
    </row>
    <row r="87" spans="3:5" ht="18">
      <c r="C87" s="22"/>
      <c r="E87" s="22"/>
    </row>
    <row r="88" spans="3:5" ht="18">
      <c r="C88" s="22"/>
      <c r="E88" s="22"/>
    </row>
    <row r="89" spans="3:5" ht="18">
      <c r="C89" s="22"/>
      <c r="E89" s="22"/>
    </row>
    <row r="90" spans="3:5" ht="18">
      <c r="C90" s="22"/>
      <c r="E90" s="22"/>
    </row>
    <row r="91" spans="3:5" ht="18">
      <c r="C91" s="22"/>
      <c r="E91" s="22"/>
    </row>
    <row r="92" spans="3:5" ht="18">
      <c r="C92" s="22"/>
      <c r="E92" s="22"/>
    </row>
    <row r="93" spans="3:5" ht="18">
      <c r="C93" s="22"/>
      <c r="E93" s="22"/>
    </row>
    <row r="94" spans="3:5" ht="18">
      <c r="C94" s="22"/>
      <c r="E94" s="22"/>
    </row>
    <row r="95" spans="3:5" ht="18">
      <c r="C95" s="22"/>
      <c r="E95" s="22"/>
    </row>
    <row r="96" spans="3:5" ht="18">
      <c r="C96" s="22"/>
      <c r="E96" s="22"/>
    </row>
    <row r="97" spans="3:5" ht="18">
      <c r="C97" s="22"/>
      <c r="E97" s="22"/>
    </row>
    <row r="98" spans="3:5" ht="18">
      <c r="C98" s="22"/>
      <c r="E98" s="22"/>
    </row>
    <row r="99" spans="3:5" ht="18">
      <c r="C99" s="22"/>
      <c r="E99" s="22"/>
    </row>
    <row r="100" spans="3:5" ht="18">
      <c r="C100" s="22"/>
      <c r="E100" s="22"/>
    </row>
    <row r="101" spans="3:5" ht="18">
      <c r="C101" s="22"/>
      <c r="E101" s="22"/>
    </row>
    <row r="102" spans="3:5" ht="18">
      <c r="C102" s="22"/>
      <c r="E102" s="22"/>
    </row>
    <row r="103" spans="3:5" ht="18">
      <c r="C103" s="22"/>
      <c r="E103" s="22"/>
    </row>
    <row r="104" spans="3:5" ht="18">
      <c r="C104" s="22"/>
      <c r="E104" s="22"/>
    </row>
    <row r="105" spans="3:5" ht="18">
      <c r="C105" s="22"/>
      <c r="E105" s="22"/>
    </row>
    <row r="106" spans="3:5" ht="18">
      <c r="C106" s="22"/>
      <c r="E106" s="22"/>
    </row>
    <row r="107" spans="3:5" ht="18">
      <c r="C107" s="22"/>
      <c r="E107" s="22"/>
    </row>
    <row r="108" spans="3:5" ht="18">
      <c r="C108" s="22"/>
      <c r="E108" s="22"/>
    </row>
    <row r="109" spans="3:5" ht="18">
      <c r="C109" s="22"/>
      <c r="E109" s="22"/>
    </row>
    <row r="110" spans="3:5" ht="18">
      <c r="C110" s="22"/>
      <c r="E110" s="22"/>
    </row>
    <row r="111" spans="3:5" ht="18">
      <c r="C111" s="22"/>
      <c r="E111" s="22"/>
    </row>
    <row r="112" spans="3:5" ht="18">
      <c r="C112" s="22"/>
      <c r="E112" s="22"/>
    </row>
    <row r="113" spans="3:5" ht="18">
      <c r="C113" s="22"/>
      <c r="E113" s="22"/>
    </row>
    <row r="114" spans="3:5" ht="18">
      <c r="C114" s="22"/>
      <c r="E114" s="22"/>
    </row>
    <row r="115" spans="3:5" ht="18">
      <c r="C115" s="22"/>
      <c r="E115" s="22"/>
    </row>
    <row r="116" spans="3:5" ht="18">
      <c r="C116" s="22"/>
      <c r="E116" s="22"/>
    </row>
    <row r="117" spans="3:5" ht="18">
      <c r="C117" s="22"/>
      <c r="E117" s="22"/>
    </row>
    <row r="118" spans="3:5" ht="18">
      <c r="C118" s="22"/>
      <c r="E118" s="22"/>
    </row>
    <row r="119" spans="3:5" ht="18">
      <c r="C119" s="22"/>
      <c r="E119" s="22"/>
    </row>
    <row r="120" spans="3:5" ht="18">
      <c r="C120" s="22"/>
      <c r="E120" s="22"/>
    </row>
    <row r="121" spans="3:5" ht="18">
      <c r="C121" s="22"/>
      <c r="E121" s="22"/>
    </row>
    <row r="122" spans="3:5" ht="18">
      <c r="C122" s="22"/>
      <c r="E122" s="22"/>
    </row>
    <row r="123" spans="3:5" ht="18">
      <c r="C123" s="22"/>
      <c r="E123" s="22"/>
    </row>
    <row r="124" spans="3:5" ht="18">
      <c r="C124" s="22"/>
      <c r="E124" s="22"/>
    </row>
    <row r="125" spans="3:5" ht="18">
      <c r="C125" s="22"/>
      <c r="E125" s="22"/>
    </row>
    <row r="126" spans="3:5" ht="18">
      <c r="C126" s="22"/>
      <c r="E126" s="22"/>
    </row>
    <row r="127" spans="3:5" ht="18">
      <c r="C127" s="22"/>
      <c r="E127" s="22"/>
    </row>
    <row r="128" spans="3:5" ht="18">
      <c r="C128" s="22"/>
      <c r="E128" s="22"/>
    </row>
    <row r="129" spans="3:5" ht="18">
      <c r="C129" s="22"/>
      <c r="E129" s="22"/>
    </row>
    <row r="130" spans="3:5" ht="18">
      <c r="C130" s="22"/>
      <c r="E130" s="22"/>
    </row>
    <row r="131" spans="3:5" ht="18">
      <c r="C131" s="22"/>
      <c r="E131" s="22"/>
    </row>
    <row r="132" spans="3:5" ht="18">
      <c r="C132" s="22"/>
      <c r="E132" s="22"/>
    </row>
    <row r="133" spans="3:5" ht="18">
      <c r="C133" s="22"/>
      <c r="E133" s="22"/>
    </row>
    <row r="134" spans="3:5" ht="18">
      <c r="C134" s="22"/>
      <c r="E134" s="22"/>
    </row>
    <row r="135" spans="3:5" ht="18">
      <c r="C135" s="22"/>
      <c r="E135" s="22"/>
    </row>
    <row r="136" spans="3:5" ht="18">
      <c r="C136" s="22"/>
      <c r="E136" s="22"/>
    </row>
    <row r="137" spans="3:5" ht="18">
      <c r="C137" s="22"/>
      <c r="E137" s="22"/>
    </row>
    <row r="138" spans="3:5" ht="18">
      <c r="C138" s="22"/>
      <c r="E138" s="22"/>
    </row>
    <row r="139" spans="3:5" ht="18">
      <c r="C139" s="22"/>
      <c r="E139" s="22"/>
    </row>
    <row r="140" spans="3:5" ht="18">
      <c r="C140" s="22"/>
      <c r="E140" s="22"/>
    </row>
    <row r="141" spans="3:5" ht="18">
      <c r="C141" s="22"/>
      <c r="E141" s="22"/>
    </row>
    <row r="142" spans="3:5" ht="18">
      <c r="C142" s="22"/>
      <c r="E142" s="22"/>
    </row>
    <row r="143" spans="3:5" ht="18">
      <c r="C143" s="22"/>
      <c r="E143" s="22"/>
    </row>
    <row r="144" spans="3:5" ht="18">
      <c r="C144" s="22"/>
      <c r="E144" s="22"/>
    </row>
    <row r="145" spans="3:5" ht="18">
      <c r="C145" s="22"/>
      <c r="E145" s="22"/>
    </row>
    <row r="146" spans="3:5" ht="18">
      <c r="C146" s="22"/>
      <c r="E146" s="22"/>
    </row>
    <row r="147" spans="3:5" ht="18">
      <c r="C147" s="22"/>
      <c r="E147" s="22"/>
    </row>
    <row r="148" spans="3:5" ht="18">
      <c r="C148" s="22"/>
      <c r="E148" s="22"/>
    </row>
    <row r="149" spans="3:5" ht="18">
      <c r="C149" s="22"/>
      <c r="E149" s="22"/>
    </row>
    <row r="150" spans="3:5" ht="18">
      <c r="C150" s="22"/>
      <c r="E150" s="22"/>
    </row>
    <row r="151" spans="3:5" ht="18">
      <c r="C151" s="22"/>
      <c r="E151" s="22"/>
    </row>
    <row r="152" spans="3:5" ht="18">
      <c r="C152" s="22"/>
      <c r="E152" s="22"/>
    </row>
    <row r="153" spans="3:5" ht="18">
      <c r="C153" s="22"/>
      <c r="E153" s="22"/>
    </row>
    <row r="154" spans="3:5" ht="18">
      <c r="C154" s="22"/>
      <c r="E154" s="22"/>
    </row>
    <row r="155" spans="3:5" ht="18">
      <c r="C155" s="22"/>
      <c r="E155" s="22"/>
    </row>
    <row r="156" spans="3:5" ht="18">
      <c r="C156" s="22"/>
      <c r="E156" s="22"/>
    </row>
    <row r="157" spans="3:5" ht="18">
      <c r="C157" s="22"/>
      <c r="E157" s="22"/>
    </row>
    <row r="158" spans="3:5" ht="18">
      <c r="C158" s="22"/>
      <c r="E158" s="22"/>
    </row>
    <row r="159" spans="3:5" ht="18">
      <c r="C159" s="22"/>
      <c r="E159" s="22"/>
    </row>
    <row r="160" spans="3:5" ht="18">
      <c r="C160" s="22"/>
      <c r="E160" s="22"/>
    </row>
    <row r="161" spans="3:5" ht="18">
      <c r="C161" s="22"/>
      <c r="E161" s="22"/>
    </row>
    <row r="162" spans="3:5" ht="18">
      <c r="C162" s="22"/>
      <c r="E162" s="22"/>
    </row>
    <row r="163" spans="3:5" ht="18">
      <c r="C163" s="22"/>
      <c r="E163" s="22"/>
    </row>
    <row r="164" spans="3:5" ht="18">
      <c r="C164" s="22"/>
      <c r="E164" s="22"/>
    </row>
    <row r="165" spans="3:5" ht="18">
      <c r="C165" s="22"/>
      <c r="E165" s="22"/>
    </row>
    <row r="166" spans="3:5" ht="18">
      <c r="C166" s="22"/>
      <c r="E166" s="22"/>
    </row>
    <row r="167" spans="3:5" ht="18">
      <c r="C167" s="22"/>
      <c r="E167" s="22"/>
    </row>
    <row r="168" spans="3:5" ht="18">
      <c r="C168" s="22"/>
      <c r="E168" s="22"/>
    </row>
    <row r="169" spans="3:5" ht="18">
      <c r="C169" s="22"/>
      <c r="E169" s="22"/>
    </row>
    <row r="170" spans="3:5" ht="18">
      <c r="C170" s="22"/>
      <c r="E170" s="22"/>
    </row>
    <row r="171" spans="3:5" ht="18">
      <c r="C171" s="22"/>
      <c r="E171" s="22"/>
    </row>
    <row r="172" spans="3:5" ht="18">
      <c r="C172" s="22"/>
      <c r="E172" s="22"/>
    </row>
    <row r="173" spans="3:5" ht="18">
      <c r="C173" s="22"/>
      <c r="E173" s="22"/>
    </row>
    <row r="174" spans="3:5" ht="18">
      <c r="C174" s="22"/>
      <c r="E174" s="22"/>
    </row>
    <row r="175" spans="3:5" ht="18">
      <c r="C175" s="22"/>
      <c r="E175" s="22"/>
    </row>
    <row r="176" spans="3:5" ht="18">
      <c r="C176" s="22"/>
      <c r="E176" s="22"/>
    </row>
    <row r="177" spans="3:5" ht="18">
      <c r="C177" s="22"/>
      <c r="E177" s="22"/>
    </row>
    <row r="178" spans="3:5" ht="18">
      <c r="C178" s="22"/>
      <c r="E178" s="22"/>
    </row>
    <row r="179" spans="3:5" ht="18">
      <c r="C179" s="22"/>
      <c r="E179" s="22"/>
    </row>
    <row r="180" spans="3:5" ht="18">
      <c r="C180" s="22"/>
      <c r="E180" s="22"/>
    </row>
    <row r="181" spans="3:5" ht="18">
      <c r="C181" s="22"/>
      <c r="E181" s="22"/>
    </row>
    <row r="182" spans="3:5" ht="18">
      <c r="C182" s="22"/>
      <c r="E182" s="22"/>
    </row>
    <row r="183" spans="3:5" ht="18">
      <c r="C183" s="22"/>
      <c r="E183" s="22"/>
    </row>
    <row r="184" spans="3:5" ht="18">
      <c r="C184" s="22"/>
      <c r="E184" s="22"/>
    </row>
    <row r="185" spans="3:5" ht="18">
      <c r="C185" s="22"/>
      <c r="E185" s="22"/>
    </row>
    <row r="186" spans="3:5" ht="18">
      <c r="C186" s="22"/>
      <c r="E186" s="22"/>
    </row>
    <row r="187" spans="3:5" ht="18">
      <c r="C187" s="22"/>
      <c r="E187" s="22"/>
    </row>
    <row r="188" spans="3:5" ht="18">
      <c r="C188" s="22"/>
      <c r="E188" s="22"/>
    </row>
    <row r="189" spans="3:5" ht="18">
      <c r="C189" s="22"/>
      <c r="E189" s="22"/>
    </row>
    <row r="190" spans="3:5" ht="18">
      <c r="C190" s="22"/>
      <c r="E190" s="22"/>
    </row>
    <row r="191" spans="3:5" ht="18">
      <c r="C191" s="22"/>
      <c r="E191" s="22"/>
    </row>
    <row r="192" spans="3:5" ht="18">
      <c r="C192" s="22"/>
      <c r="E192" s="22"/>
    </row>
    <row r="193" spans="3:5" ht="18">
      <c r="C193" s="22"/>
      <c r="E193" s="22"/>
    </row>
    <row r="194" spans="3:5" ht="18">
      <c r="C194" s="22"/>
      <c r="E194" s="22"/>
    </row>
    <row r="195" spans="3:5" ht="18">
      <c r="C195" s="22"/>
      <c r="E195" s="22"/>
    </row>
    <row r="196" spans="3:5" ht="18">
      <c r="C196" s="22"/>
      <c r="E196" s="22"/>
    </row>
    <row r="197" spans="3:5" ht="18">
      <c r="C197" s="22"/>
      <c r="E197" s="22"/>
    </row>
    <row r="198" spans="3:5" ht="18">
      <c r="C198" s="22"/>
      <c r="E198" s="22"/>
    </row>
    <row r="199" spans="3:5" ht="18">
      <c r="C199" s="22"/>
      <c r="E199" s="22"/>
    </row>
    <row r="200" spans="3:5" ht="18">
      <c r="C200" s="22"/>
      <c r="E200" s="22"/>
    </row>
    <row r="201" spans="3:5" ht="18">
      <c r="C201" s="22"/>
      <c r="E201" s="22"/>
    </row>
    <row r="202" spans="3:5" ht="18">
      <c r="C202" s="22"/>
      <c r="E202" s="22"/>
    </row>
    <row r="203" spans="3:5" ht="18">
      <c r="C203" s="22"/>
      <c r="E203" s="22"/>
    </row>
    <row r="204" spans="3:5" ht="18">
      <c r="C204" s="22"/>
      <c r="E204" s="22"/>
    </row>
    <row r="205" spans="3:5" ht="18">
      <c r="C205" s="22"/>
      <c r="E205" s="22"/>
    </row>
    <row r="206" spans="3:5" ht="18">
      <c r="C206" s="22"/>
      <c r="E206" s="22"/>
    </row>
    <row r="207" spans="3:5" ht="18">
      <c r="C207" s="22"/>
      <c r="E207" s="22"/>
    </row>
    <row r="208" spans="3:5" ht="18">
      <c r="C208" s="22"/>
      <c r="E208" s="22"/>
    </row>
    <row r="209" spans="3:5" ht="18">
      <c r="C209" s="22"/>
      <c r="E209" s="22"/>
    </row>
    <row r="210" spans="3:5" ht="18">
      <c r="C210" s="22"/>
      <c r="E210" s="22"/>
    </row>
    <row r="211" spans="3:5" ht="18">
      <c r="C211" s="22"/>
      <c r="E211" s="22"/>
    </row>
    <row r="212" spans="3:5" ht="18">
      <c r="C212" s="22"/>
      <c r="E212" s="22"/>
    </row>
    <row r="213" spans="3:5" ht="18">
      <c r="C213" s="22"/>
      <c r="E213" s="22"/>
    </row>
    <row r="214" spans="3:5" ht="18">
      <c r="C214" s="22"/>
      <c r="E214" s="22"/>
    </row>
    <row r="215" spans="3:5" ht="18">
      <c r="C215" s="22"/>
      <c r="E215" s="22"/>
    </row>
    <row r="216" spans="3:5" ht="18">
      <c r="C216" s="22"/>
      <c r="E216" s="22"/>
    </row>
    <row r="217" spans="3:5" ht="18">
      <c r="C217" s="22"/>
      <c r="E217" s="22"/>
    </row>
    <row r="218" spans="3:5" ht="18">
      <c r="C218" s="22"/>
      <c r="E218" s="22"/>
    </row>
    <row r="219" spans="3:5" ht="18">
      <c r="C219" s="22"/>
      <c r="E219" s="22"/>
    </row>
    <row r="220" spans="3:5" ht="18">
      <c r="C220" s="22"/>
      <c r="E220" s="22"/>
    </row>
    <row r="221" spans="3:5" ht="18">
      <c r="C221" s="22"/>
      <c r="E221" s="22"/>
    </row>
    <row r="222" spans="3:5" ht="18">
      <c r="C222" s="22"/>
      <c r="E222" s="22"/>
    </row>
    <row r="223" spans="3:5" ht="18">
      <c r="C223" s="22"/>
      <c r="E223" s="22"/>
    </row>
    <row r="224" spans="3:5" ht="18">
      <c r="C224" s="22"/>
      <c r="E224" s="22"/>
    </row>
    <row r="225" spans="3:5" ht="18">
      <c r="C225" s="22"/>
      <c r="E225" s="22"/>
    </row>
    <row r="226" spans="3:5" ht="18">
      <c r="C226" s="22"/>
      <c r="E226" s="22"/>
    </row>
    <row r="227" spans="3:5" ht="18">
      <c r="C227" s="22"/>
      <c r="E227" s="22"/>
    </row>
    <row r="228" spans="3:5" ht="18">
      <c r="C228" s="22"/>
      <c r="E228" s="22"/>
    </row>
    <row r="229" spans="3:5" ht="18">
      <c r="C229" s="22"/>
      <c r="E229" s="22"/>
    </row>
    <row r="230" spans="3:5" ht="18">
      <c r="C230" s="22"/>
      <c r="E230" s="22"/>
    </row>
    <row r="231" spans="3:5" ht="18">
      <c r="C231" s="22"/>
      <c r="E231" s="22"/>
    </row>
    <row r="232" spans="3:5" ht="18">
      <c r="C232" s="22"/>
      <c r="E232" s="22"/>
    </row>
    <row r="233" spans="3:5" ht="18">
      <c r="C233" s="22"/>
      <c r="E233" s="22"/>
    </row>
    <row r="234" spans="3:5" ht="18">
      <c r="C234" s="22"/>
      <c r="E234" s="22"/>
    </row>
    <row r="235" spans="3:5" ht="18">
      <c r="C235" s="22"/>
      <c r="E235" s="22"/>
    </row>
    <row r="236" spans="3:5" ht="18">
      <c r="C236" s="22"/>
      <c r="E236" s="22"/>
    </row>
    <row r="237" spans="3:5" ht="18">
      <c r="C237" s="22"/>
      <c r="E237" s="22"/>
    </row>
    <row r="238" spans="3:5" ht="18">
      <c r="C238" s="22"/>
      <c r="E238" s="22"/>
    </row>
    <row r="239" spans="3:5" ht="18">
      <c r="C239" s="22"/>
      <c r="E239" s="22"/>
    </row>
    <row r="240" spans="3:5" ht="18">
      <c r="C240" s="22"/>
      <c r="E240" s="22"/>
    </row>
    <row r="241" spans="3:5" ht="18">
      <c r="C241" s="22"/>
      <c r="E241" s="22"/>
    </row>
    <row r="242" spans="3:5" ht="18">
      <c r="C242" s="22"/>
      <c r="E242" s="22"/>
    </row>
    <row r="243" spans="3:5" ht="18">
      <c r="C243" s="22"/>
      <c r="E243" s="22"/>
    </row>
    <row r="244" spans="3:5" ht="18">
      <c r="C244" s="22"/>
      <c r="E244" s="22"/>
    </row>
    <row r="245" spans="3:5" ht="18">
      <c r="C245" s="22"/>
      <c r="E245" s="22"/>
    </row>
    <row r="246" spans="3:5" ht="18">
      <c r="C246" s="22"/>
      <c r="E246" s="22"/>
    </row>
    <row r="247" spans="3:5" ht="18">
      <c r="C247" s="22"/>
      <c r="E247" s="22"/>
    </row>
    <row r="248" spans="3:5" ht="18">
      <c r="C248" s="22"/>
      <c r="E248" s="22"/>
    </row>
    <row r="249" spans="3:5" ht="18">
      <c r="C249" s="22"/>
      <c r="E249" s="22"/>
    </row>
    <row r="250" spans="3:5" ht="18">
      <c r="C250" s="22"/>
      <c r="E250" s="22"/>
    </row>
    <row r="251" spans="3:5" ht="18">
      <c r="C251" s="22"/>
      <c r="E251" s="22"/>
    </row>
    <row r="252" spans="3:5" ht="18">
      <c r="C252" s="22"/>
      <c r="E252" s="22"/>
    </row>
    <row r="253" spans="3:5" ht="18">
      <c r="C253" s="22"/>
      <c r="E253" s="22"/>
    </row>
    <row r="254" spans="3:5" ht="18">
      <c r="C254" s="22"/>
      <c r="E254" s="22"/>
    </row>
    <row r="255" spans="3:5" ht="18">
      <c r="C255" s="22"/>
      <c r="E255" s="22"/>
    </row>
    <row r="256" spans="3:5" ht="18">
      <c r="C256" s="22"/>
      <c r="E256" s="22"/>
    </row>
    <row r="257" spans="3:5" ht="18">
      <c r="C257" s="22"/>
      <c r="E257" s="22"/>
    </row>
    <row r="258" spans="3:5" ht="18">
      <c r="C258" s="22"/>
      <c r="E258" s="22"/>
    </row>
    <row r="259" spans="3:5" ht="18">
      <c r="C259" s="22"/>
      <c r="E259" s="22"/>
    </row>
    <row r="260" spans="3:5" ht="18">
      <c r="C260" s="22"/>
      <c r="E260" s="22"/>
    </row>
    <row r="261" spans="3:5" ht="18">
      <c r="C261" s="22"/>
      <c r="E261" s="22"/>
    </row>
    <row r="262" spans="3:5" ht="18">
      <c r="C262" s="22"/>
      <c r="E262" s="22"/>
    </row>
    <row r="263" spans="3:5" ht="18">
      <c r="C263" s="22"/>
      <c r="E263" s="22"/>
    </row>
    <row r="264" spans="3:5" ht="18">
      <c r="C264" s="22"/>
      <c r="E264" s="22"/>
    </row>
    <row r="265" spans="3:5" ht="18">
      <c r="C265" s="22"/>
      <c r="E265" s="22"/>
    </row>
    <row r="266" spans="3:5" ht="18">
      <c r="C266" s="22"/>
      <c r="E266" s="22"/>
    </row>
    <row r="267" spans="3:5" ht="18">
      <c r="C267" s="22"/>
      <c r="E267" s="22"/>
    </row>
    <row r="268" spans="3:5" ht="18">
      <c r="C268" s="22"/>
      <c r="E268" s="22"/>
    </row>
    <row r="269" spans="3:5" ht="18">
      <c r="C269" s="22"/>
      <c r="E269" s="22"/>
    </row>
    <row r="270" spans="3:5" ht="18">
      <c r="C270" s="22"/>
      <c r="E270" s="22"/>
    </row>
    <row r="271" spans="3:5" ht="18">
      <c r="C271" s="22"/>
      <c r="E271" s="22"/>
    </row>
    <row r="272" spans="3:5" ht="18">
      <c r="C272" s="22"/>
      <c r="E272" s="22"/>
    </row>
    <row r="273" spans="3:5" ht="18">
      <c r="C273" s="22"/>
      <c r="E273" s="22"/>
    </row>
    <row r="274" spans="3:5" ht="18">
      <c r="C274" s="22"/>
      <c r="E274" s="22"/>
    </row>
    <row r="275" spans="3:5" ht="18">
      <c r="C275" s="22"/>
      <c r="E275" s="22"/>
    </row>
    <row r="276" spans="3:5" ht="18">
      <c r="C276" s="22"/>
      <c r="E276" s="22"/>
    </row>
    <row r="277" spans="3:5" ht="18">
      <c r="C277" s="22"/>
      <c r="E277" s="22"/>
    </row>
    <row r="278" spans="3:5" ht="18">
      <c r="C278" s="22"/>
      <c r="E278" s="22"/>
    </row>
    <row r="279" spans="3:5" ht="18">
      <c r="C279" s="22"/>
      <c r="E279" s="22"/>
    </row>
    <row r="280" spans="3:5" ht="18">
      <c r="C280" s="22"/>
      <c r="E280" s="22"/>
    </row>
    <row r="281" spans="3:5" ht="18">
      <c r="C281" s="22"/>
      <c r="E281" s="22"/>
    </row>
    <row r="282" spans="3:5" ht="18">
      <c r="C282" s="22"/>
      <c r="E282" s="22"/>
    </row>
    <row r="283" spans="3:5" ht="18">
      <c r="C283" s="22"/>
      <c r="E283" s="22"/>
    </row>
    <row r="284" spans="3:5" ht="18">
      <c r="C284" s="22"/>
      <c r="E284" s="22"/>
    </row>
    <row r="285" spans="3:5" ht="18">
      <c r="C285" s="22"/>
      <c r="E285" s="22"/>
    </row>
    <row r="286" spans="3:5" ht="18">
      <c r="C286" s="22"/>
      <c r="E286" s="22"/>
    </row>
    <row r="287" spans="3:5" ht="18">
      <c r="C287" s="22"/>
      <c r="E287" s="22"/>
    </row>
    <row r="288" spans="3:5" ht="18">
      <c r="C288" s="22"/>
      <c r="E288" s="22"/>
    </row>
    <row r="289" spans="3:5" ht="18">
      <c r="C289" s="22"/>
      <c r="E289" s="22"/>
    </row>
    <row r="290" spans="3:5" ht="18">
      <c r="C290" s="22"/>
      <c r="E290" s="22"/>
    </row>
    <row r="291" spans="3:5" ht="18">
      <c r="C291" s="22"/>
      <c r="E291" s="22"/>
    </row>
    <row r="292" spans="3:5" ht="18">
      <c r="C292" s="22"/>
      <c r="E292" s="22"/>
    </row>
    <row r="293" spans="3:5" ht="18">
      <c r="C293" s="22"/>
      <c r="E293" s="22"/>
    </row>
    <row r="294" spans="3:5" ht="18">
      <c r="C294" s="22"/>
      <c r="E294" s="22"/>
    </row>
    <row r="295" spans="3:5" ht="18">
      <c r="C295" s="22"/>
      <c r="E295" s="22"/>
    </row>
    <row r="296" spans="3:5" ht="18">
      <c r="C296" s="22"/>
      <c r="E296" s="22"/>
    </row>
    <row r="297" spans="3:5" ht="18">
      <c r="C297" s="22"/>
      <c r="E297" s="22"/>
    </row>
    <row r="298" spans="3:5" ht="18">
      <c r="C298" s="22"/>
      <c r="E298" s="22"/>
    </row>
    <row r="299" spans="3:5" ht="18">
      <c r="C299" s="22"/>
      <c r="E299" s="22"/>
    </row>
    <row r="300" spans="3:5" ht="18">
      <c r="C300" s="22"/>
      <c r="E300" s="22"/>
    </row>
    <row r="301" spans="3:5" ht="18">
      <c r="C301" s="22"/>
      <c r="E301" s="22"/>
    </row>
    <row r="302" spans="3:5" ht="18">
      <c r="C302" s="22"/>
      <c r="E302" s="22"/>
    </row>
    <row r="303" spans="3:5" ht="18">
      <c r="C303" s="22"/>
      <c r="E303" s="22"/>
    </row>
    <row r="304" spans="3:5" ht="18">
      <c r="C304" s="22"/>
      <c r="E304" s="22"/>
    </row>
    <row r="305" spans="3:5" ht="18">
      <c r="C305" s="22"/>
      <c r="E305" s="22"/>
    </row>
    <row r="306" spans="3:5" ht="18">
      <c r="C306" s="22"/>
      <c r="E306" s="22"/>
    </row>
    <row r="307" spans="3:5" ht="18">
      <c r="C307" s="22"/>
      <c r="E307" s="22"/>
    </row>
    <row r="308" spans="3:5" ht="18">
      <c r="C308" s="22"/>
      <c r="E308" s="22"/>
    </row>
    <row r="309" spans="3:5" ht="18">
      <c r="C309" s="22"/>
      <c r="E309" s="22"/>
    </row>
    <row r="310" spans="3:5" ht="18">
      <c r="C310" s="22"/>
      <c r="E310" s="22"/>
    </row>
    <row r="311" spans="3:5" ht="18">
      <c r="C311" s="22"/>
      <c r="E311" s="22"/>
    </row>
    <row r="312" spans="3:5" ht="18">
      <c r="C312" s="22"/>
      <c r="E312" s="22"/>
    </row>
    <row r="313" spans="3:5" ht="18">
      <c r="C313" s="22"/>
      <c r="E313" s="22"/>
    </row>
    <row r="314" spans="3:5" ht="18">
      <c r="C314" s="22"/>
      <c r="E314" s="22"/>
    </row>
    <row r="315" spans="3:5" ht="18">
      <c r="C315" s="22"/>
      <c r="E315" s="22"/>
    </row>
    <row r="316" spans="3:5" ht="18">
      <c r="C316" s="22"/>
      <c r="E316" s="22"/>
    </row>
    <row r="317" spans="3:5" ht="18">
      <c r="C317" s="22"/>
      <c r="E317" s="22"/>
    </row>
    <row r="318" spans="3:5" ht="18">
      <c r="C318" s="22"/>
      <c r="E318" s="22"/>
    </row>
    <row r="319" spans="3:5" ht="18">
      <c r="C319" s="22"/>
      <c r="E319" s="22"/>
    </row>
    <row r="320" spans="3:5" ht="18">
      <c r="C320" s="22"/>
      <c r="E320" s="22"/>
    </row>
    <row r="321" spans="3:5" ht="18">
      <c r="C321" s="22"/>
      <c r="E321" s="22"/>
    </row>
    <row r="322" spans="3:5" ht="18">
      <c r="C322" s="22"/>
      <c r="E322" s="22"/>
    </row>
    <row r="323" spans="3:5" ht="18">
      <c r="C323" s="22"/>
      <c r="E323" s="22"/>
    </row>
    <row r="324" spans="3:5" ht="18">
      <c r="C324" s="22"/>
      <c r="E324" s="22"/>
    </row>
    <row r="325" spans="3:5" ht="18">
      <c r="C325" s="22"/>
      <c r="E325" s="22"/>
    </row>
    <row r="326" spans="3:5" ht="18">
      <c r="C326" s="22"/>
      <c r="E326" s="22"/>
    </row>
    <row r="327" spans="3:5" ht="18">
      <c r="C327" s="22"/>
      <c r="E327" s="22"/>
    </row>
    <row r="328" spans="3:5" ht="18">
      <c r="C328" s="22"/>
      <c r="E328" s="22"/>
    </row>
    <row r="329" spans="3:5" ht="18">
      <c r="C329" s="22"/>
      <c r="E329" s="22"/>
    </row>
    <row r="330" spans="3:5" ht="18">
      <c r="C330" s="22"/>
      <c r="E330" s="22"/>
    </row>
    <row r="331" spans="3:5" ht="18">
      <c r="C331" s="22"/>
      <c r="E331" s="22"/>
    </row>
    <row r="332" spans="3:5" ht="18">
      <c r="C332" s="22"/>
      <c r="E332" s="22"/>
    </row>
    <row r="333" spans="3:5" ht="18">
      <c r="C333" s="22"/>
      <c r="E333" s="22"/>
    </row>
    <row r="334" spans="3:5" ht="18">
      <c r="C334" s="22"/>
      <c r="E334" s="22"/>
    </row>
    <row r="335" spans="3:5" ht="18">
      <c r="C335" s="22"/>
      <c r="E335" s="22"/>
    </row>
    <row r="336" spans="3:5" ht="18">
      <c r="C336" s="22"/>
      <c r="E336" s="22"/>
    </row>
    <row r="337" spans="3:5" ht="18">
      <c r="C337" s="22"/>
      <c r="E337" s="22"/>
    </row>
    <row r="338" spans="3:5" ht="18">
      <c r="C338" s="22"/>
      <c r="E338" s="22"/>
    </row>
    <row r="339" spans="3:5" ht="18">
      <c r="C339" s="22"/>
      <c r="E339" s="22"/>
    </row>
    <row r="340" spans="3:5" ht="18">
      <c r="C340" s="22"/>
      <c r="E340" s="22"/>
    </row>
    <row r="341" spans="3:5" ht="18">
      <c r="C341" s="22"/>
      <c r="E341" s="22"/>
    </row>
    <row r="342" spans="3:5" ht="18">
      <c r="C342" s="22"/>
      <c r="E342" s="22"/>
    </row>
    <row r="343" spans="3:5" ht="18">
      <c r="C343" s="22"/>
      <c r="E343" s="22"/>
    </row>
    <row r="344" spans="3:5" ht="18">
      <c r="C344" s="22"/>
      <c r="E344" s="22"/>
    </row>
    <row r="345" spans="3:5" ht="18">
      <c r="C345" s="22"/>
      <c r="E345" s="22"/>
    </row>
    <row r="346" spans="3:5" ht="18">
      <c r="C346" s="22"/>
      <c r="E346" s="22"/>
    </row>
    <row r="347" spans="3:5" ht="18">
      <c r="C347" s="22"/>
      <c r="E347" s="22"/>
    </row>
    <row r="348" spans="3:5" ht="18">
      <c r="C348" s="22"/>
      <c r="E348" s="22"/>
    </row>
    <row r="349" spans="3:5" ht="18">
      <c r="C349" s="22"/>
      <c r="E349" s="22"/>
    </row>
    <row r="350" spans="3:5" ht="18">
      <c r="C350" s="22"/>
      <c r="E350" s="22"/>
    </row>
    <row r="351" spans="3:5" ht="18">
      <c r="C351" s="22"/>
      <c r="E351" s="22"/>
    </row>
    <row r="352" spans="3:5" ht="18">
      <c r="C352" s="22"/>
      <c r="E352" s="22"/>
    </row>
    <row r="353" spans="3:5" ht="18">
      <c r="C353" s="22"/>
      <c r="E353" s="22"/>
    </row>
    <row r="354" spans="3:5" ht="18">
      <c r="C354" s="22"/>
      <c r="E354" s="22"/>
    </row>
    <row r="355" spans="3:5" ht="18">
      <c r="C355" s="22"/>
      <c r="E355" s="22"/>
    </row>
    <row r="356" spans="3:5" ht="18">
      <c r="C356" s="22"/>
      <c r="E356" s="22"/>
    </row>
    <row r="357" spans="3:5" ht="18">
      <c r="C357" s="22"/>
      <c r="E357" s="22"/>
    </row>
    <row r="358" spans="3:5" ht="18">
      <c r="C358" s="22"/>
      <c r="E358" s="22"/>
    </row>
    <row r="359" spans="3:5" ht="18">
      <c r="C359" s="22"/>
      <c r="E359" s="22"/>
    </row>
    <row r="360" spans="3:5" ht="18">
      <c r="C360" s="22"/>
      <c r="E360" s="22"/>
    </row>
    <row r="361" spans="3:5" ht="18">
      <c r="C361" s="22"/>
      <c r="E361" s="22"/>
    </row>
    <row r="362" spans="3:5" ht="18">
      <c r="C362" s="22"/>
      <c r="E362" s="22"/>
    </row>
    <row r="363" spans="3:5" ht="18">
      <c r="C363" s="22"/>
      <c r="E363" s="22"/>
    </row>
    <row r="364" spans="3:5" ht="18">
      <c r="C364" s="22"/>
      <c r="E364" s="22"/>
    </row>
    <row r="365" spans="3:5" ht="18">
      <c r="C365" s="22"/>
      <c r="E365" s="22"/>
    </row>
    <row r="366" spans="3:5" ht="18">
      <c r="C366" s="22"/>
      <c r="E366" s="22"/>
    </row>
    <row r="367" spans="3:5" ht="18">
      <c r="C367" s="22"/>
      <c r="E367" s="22"/>
    </row>
    <row r="368" spans="3:5" ht="18">
      <c r="C368" s="22"/>
      <c r="E368" s="22"/>
    </row>
    <row r="369" spans="3:5" ht="18">
      <c r="C369" s="22"/>
      <c r="E369" s="22"/>
    </row>
    <row r="370" spans="3:5" ht="18">
      <c r="C370" s="22"/>
      <c r="E370" s="22"/>
    </row>
    <row r="371" spans="3:5" ht="18">
      <c r="C371" s="22"/>
      <c r="E371" s="22"/>
    </row>
    <row r="372" spans="3:5" ht="18">
      <c r="C372" s="22"/>
      <c r="E372" s="22"/>
    </row>
    <row r="373" spans="3:5" ht="18">
      <c r="C373" s="22"/>
      <c r="E373" s="22"/>
    </row>
    <row r="374" spans="3:5" ht="18">
      <c r="C374" s="22"/>
      <c r="E374" s="22"/>
    </row>
    <row r="375" spans="3:5" ht="18">
      <c r="C375" s="22"/>
      <c r="E375" s="22"/>
    </row>
    <row r="376" spans="3:5" ht="18">
      <c r="C376" s="22"/>
      <c r="E376" s="22"/>
    </row>
    <row r="377" spans="3:5" ht="18">
      <c r="C377" s="22"/>
      <c r="E377" s="22"/>
    </row>
    <row r="378" spans="3:5" ht="18">
      <c r="C378" s="22"/>
      <c r="E378" s="22"/>
    </row>
    <row r="379" spans="3:5" ht="18">
      <c r="C379" s="22"/>
      <c r="E379" s="22"/>
    </row>
    <row r="380" spans="3:5" ht="18">
      <c r="C380" s="22"/>
      <c r="E380" s="22"/>
    </row>
    <row r="381" spans="3:5" ht="18">
      <c r="C381" s="22"/>
      <c r="E381" s="22"/>
    </row>
    <row r="382" spans="3:5" ht="18">
      <c r="C382" s="22"/>
      <c r="E382" s="22"/>
    </row>
    <row r="383" spans="3:5" ht="18">
      <c r="C383" s="22"/>
      <c r="E383" s="22"/>
    </row>
    <row r="384" spans="3:5" ht="18">
      <c r="C384" s="22"/>
      <c r="E384" s="22"/>
    </row>
    <row r="385" spans="3:5" ht="18">
      <c r="C385" s="22"/>
      <c r="E385" s="22"/>
    </row>
    <row r="386" spans="3:5" ht="18">
      <c r="C386" s="22"/>
      <c r="E386" s="22"/>
    </row>
    <row r="387" spans="3:5" ht="18">
      <c r="C387" s="22"/>
      <c r="E387" s="22"/>
    </row>
    <row r="388" spans="3:5" ht="18">
      <c r="C388" s="22"/>
      <c r="E388" s="22"/>
    </row>
    <row r="389" spans="3:5" ht="18">
      <c r="C389" s="22"/>
      <c r="E389" s="22"/>
    </row>
    <row r="390" spans="3:5" ht="18">
      <c r="C390" s="22"/>
      <c r="E390" s="22"/>
    </row>
    <row r="391" spans="3:5" ht="18">
      <c r="C391" s="22"/>
      <c r="E391" s="22"/>
    </row>
    <row r="392" spans="3:5" ht="18">
      <c r="C392" s="22"/>
      <c r="E392" s="22"/>
    </row>
    <row r="393" spans="3:5" ht="18">
      <c r="C393" s="22"/>
      <c r="E393" s="22"/>
    </row>
    <row r="394" spans="3:5" ht="18">
      <c r="C394" s="22"/>
      <c r="E394" s="22"/>
    </row>
    <row r="395" spans="3:5" ht="18">
      <c r="C395" s="22"/>
      <c r="E395" s="22"/>
    </row>
    <row r="396" spans="3:5" ht="18">
      <c r="C396" s="22"/>
      <c r="E396" s="22"/>
    </row>
    <row r="397" spans="3:5" ht="18">
      <c r="C397" s="22"/>
      <c r="E397" s="22"/>
    </row>
    <row r="398" spans="3:5" ht="18">
      <c r="C398" s="22"/>
      <c r="E398" s="22"/>
    </row>
    <row r="399" spans="3:5" ht="18">
      <c r="C399" s="22"/>
      <c r="E399" s="22"/>
    </row>
    <row r="400" spans="3:5" ht="18">
      <c r="C400" s="22"/>
      <c r="E400" s="22"/>
    </row>
    <row r="401" spans="3:5" ht="18">
      <c r="C401" s="22"/>
      <c r="E401" s="22"/>
    </row>
    <row r="402" spans="3:5" ht="18">
      <c r="C402" s="22"/>
      <c r="E402" s="22"/>
    </row>
    <row r="403" spans="3:5" ht="18">
      <c r="C403" s="22"/>
      <c r="E403" s="22"/>
    </row>
    <row r="404" spans="3:5" ht="18">
      <c r="C404" s="22"/>
      <c r="E404" s="22"/>
    </row>
    <row r="405" spans="3:5" ht="18">
      <c r="C405" s="22"/>
      <c r="E405" s="22"/>
    </row>
    <row r="406" spans="3:5" ht="18">
      <c r="C406" s="22"/>
      <c r="E406" s="22"/>
    </row>
    <row r="407" spans="3:5" ht="18">
      <c r="C407" s="22"/>
      <c r="E407" s="22"/>
    </row>
    <row r="408" spans="3:5" ht="18">
      <c r="C408" s="22"/>
      <c r="E408" s="22"/>
    </row>
    <row r="409" spans="3:5" ht="18">
      <c r="C409" s="22"/>
      <c r="E409" s="22"/>
    </row>
    <row r="410" spans="3:5" ht="18">
      <c r="C410" s="22"/>
      <c r="E410" s="22"/>
    </row>
    <row r="411" spans="3:5" ht="18">
      <c r="C411" s="22"/>
      <c r="E411" s="22"/>
    </row>
    <row r="412" spans="3:5" ht="18">
      <c r="C412" s="22"/>
      <c r="E412" s="22"/>
    </row>
    <row r="413" spans="3:5" ht="18">
      <c r="C413" s="22"/>
      <c r="E413" s="22"/>
    </row>
    <row r="414" spans="3:5" ht="18">
      <c r="C414" s="22"/>
      <c r="E414" s="22"/>
    </row>
    <row r="415" spans="3:5" ht="18">
      <c r="C415" s="22"/>
      <c r="E415" s="22"/>
    </row>
    <row r="416" spans="3:5" ht="18">
      <c r="C416" s="22"/>
      <c r="E416" s="22"/>
    </row>
    <row r="417" spans="3:5" ht="18">
      <c r="C417" s="22"/>
      <c r="E417" s="22"/>
    </row>
    <row r="418" spans="3:5" ht="18">
      <c r="C418" s="22"/>
      <c r="E418" s="22"/>
    </row>
    <row r="419" spans="3:5" ht="18">
      <c r="C419" s="22"/>
      <c r="E419" s="22"/>
    </row>
    <row r="420" spans="3:5" ht="18">
      <c r="C420" s="22"/>
      <c r="E420" s="22"/>
    </row>
    <row r="421" spans="3:5" ht="18">
      <c r="C421" s="22"/>
      <c r="E421" s="22"/>
    </row>
    <row r="422" spans="3:5" ht="18">
      <c r="C422" s="22"/>
      <c r="E422" s="22"/>
    </row>
    <row r="423" spans="3:5" ht="18">
      <c r="C423" s="22"/>
      <c r="E423" s="22"/>
    </row>
    <row r="424" spans="3:5" ht="18">
      <c r="C424" s="22"/>
      <c r="E424" s="22"/>
    </row>
    <row r="425" spans="3:5" ht="18">
      <c r="C425" s="22"/>
      <c r="E425" s="22"/>
    </row>
    <row r="426" spans="3:5" ht="18">
      <c r="C426" s="22"/>
      <c r="E426" s="22"/>
    </row>
    <row r="427" spans="3:5" ht="18">
      <c r="C427" s="22"/>
      <c r="E427" s="22"/>
    </row>
    <row r="428" spans="3:5" ht="18">
      <c r="C428" s="22"/>
      <c r="E428" s="22"/>
    </row>
    <row r="429" spans="3:5" ht="18">
      <c r="C429" s="22"/>
      <c r="E429" s="22"/>
    </row>
    <row r="430" spans="3:5" ht="18">
      <c r="C430" s="22"/>
      <c r="E430" s="22"/>
    </row>
    <row r="431" spans="3:5" ht="18">
      <c r="C431" s="22"/>
      <c r="E431" s="22"/>
    </row>
    <row r="432" spans="3:5" ht="18">
      <c r="C432" s="22"/>
      <c r="E432" s="22"/>
    </row>
    <row r="433" spans="3:5" ht="18">
      <c r="C433" s="22"/>
      <c r="E433" s="22"/>
    </row>
    <row r="434" spans="3:5" ht="18">
      <c r="C434" s="22"/>
      <c r="E434" s="22"/>
    </row>
    <row r="435" spans="3:5" ht="18">
      <c r="C435" s="22"/>
      <c r="E435" s="22"/>
    </row>
    <row r="436" spans="3:5" ht="18">
      <c r="C436" s="22"/>
      <c r="E436" s="22"/>
    </row>
    <row r="437" spans="3:5" ht="18">
      <c r="C437" s="22"/>
      <c r="E437" s="22"/>
    </row>
    <row r="438" spans="3:5" ht="18">
      <c r="C438" s="22"/>
      <c r="E438" s="22"/>
    </row>
    <row r="439" spans="3:5" ht="18">
      <c r="C439" s="22"/>
      <c r="E439" s="22"/>
    </row>
    <row r="440" spans="3:5" ht="18">
      <c r="C440" s="22"/>
      <c r="E440" s="22"/>
    </row>
    <row r="441" spans="3:5" ht="18">
      <c r="C441" s="22"/>
      <c r="E441" s="22"/>
    </row>
    <row r="442" spans="3:5" ht="18">
      <c r="C442" s="22"/>
      <c r="E442" s="22"/>
    </row>
    <row r="443" spans="3:5" ht="18">
      <c r="C443" s="22"/>
      <c r="E443" s="22"/>
    </row>
    <row r="444" spans="3:5" ht="18">
      <c r="C444" s="22"/>
      <c r="E444" s="22"/>
    </row>
    <row r="445" spans="3:5" ht="18">
      <c r="C445" s="22"/>
      <c r="E445" s="22"/>
    </row>
    <row r="446" spans="3:5" ht="18">
      <c r="C446" s="22"/>
      <c r="E446" s="22"/>
    </row>
    <row r="447" spans="3:5" ht="18">
      <c r="C447" s="22"/>
      <c r="E447" s="22"/>
    </row>
    <row r="448" spans="3:5" ht="18">
      <c r="C448" s="22"/>
      <c r="E448" s="22"/>
    </row>
    <row r="449" spans="3:5" ht="18">
      <c r="C449" s="22"/>
      <c r="E449" s="22"/>
    </row>
    <row r="450" spans="3:5" ht="18">
      <c r="C450" s="22"/>
      <c r="E450" s="22"/>
    </row>
    <row r="451" spans="3:5" ht="18">
      <c r="C451" s="22"/>
      <c r="E451" s="22"/>
    </row>
    <row r="452" spans="3:5" ht="18">
      <c r="C452" s="22"/>
      <c r="E452" s="22"/>
    </row>
    <row r="453" spans="3:5" ht="18">
      <c r="C453" s="22"/>
      <c r="E453" s="22"/>
    </row>
    <row r="454" spans="3:5" ht="18">
      <c r="C454" s="22"/>
      <c r="E454" s="22"/>
    </row>
    <row r="455" spans="3:5" ht="18">
      <c r="C455" s="22"/>
      <c r="E455" s="22"/>
    </row>
    <row r="456" spans="3:5" ht="18">
      <c r="C456" s="22"/>
      <c r="E456" s="22"/>
    </row>
    <row r="457" spans="3:5" ht="18">
      <c r="C457" s="22"/>
      <c r="E457" s="22"/>
    </row>
    <row r="458" spans="3:5" ht="18">
      <c r="C458" s="22"/>
      <c r="E458" s="22"/>
    </row>
    <row r="459" spans="3:5" ht="18">
      <c r="C459" s="22"/>
      <c r="E459" s="22"/>
    </row>
    <row r="460" spans="3:5" ht="18">
      <c r="C460" s="22"/>
      <c r="E460" s="22"/>
    </row>
    <row r="461" spans="3:5" ht="18">
      <c r="C461" s="22"/>
      <c r="E461" s="22"/>
    </row>
    <row r="462" spans="3:5" ht="18">
      <c r="C462" s="22"/>
      <c r="E462" s="22"/>
    </row>
    <row r="463" spans="3:5" ht="18">
      <c r="C463" s="22"/>
      <c r="E463" s="22"/>
    </row>
    <row r="464" spans="3:5" ht="18">
      <c r="C464" s="22"/>
      <c r="E464" s="22"/>
    </row>
    <row r="465" spans="3:5" ht="18">
      <c r="C465" s="22"/>
      <c r="E465" s="22"/>
    </row>
    <row r="466" spans="3:5" ht="18">
      <c r="C466" s="22"/>
      <c r="E466" s="22"/>
    </row>
    <row r="467" spans="3:5" ht="18">
      <c r="C467" s="22"/>
      <c r="E467" s="22"/>
    </row>
    <row r="468" spans="3:5" ht="18">
      <c r="C468" s="22"/>
      <c r="E468" s="22"/>
    </row>
    <row r="469" spans="3:5" ht="18">
      <c r="C469" s="22"/>
      <c r="E469" s="22"/>
    </row>
    <row r="470" spans="3:5" ht="18">
      <c r="C470" s="22"/>
      <c r="E470" s="22"/>
    </row>
    <row r="471" spans="3:5" ht="18">
      <c r="C471" s="22"/>
      <c r="E471" s="22"/>
    </row>
    <row r="472" spans="3:5" ht="18">
      <c r="C472" s="22"/>
      <c r="E472" s="22"/>
    </row>
    <row r="473" spans="3:5" ht="18">
      <c r="C473" s="22"/>
      <c r="E473" s="22"/>
    </row>
    <row r="474" spans="3:5" ht="18">
      <c r="C474" s="22"/>
      <c r="E474" s="22"/>
    </row>
    <row r="475" spans="3:5" ht="18">
      <c r="C475" s="22"/>
      <c r="E475" s="22"/>
    </row>
    <row r="476" spans="3:5" ht="18">
      <c r="C476" s="22"/>
      <c r="E476" s="22"/>
    </row>
    <row r="477" spans="3:5" ht="18">
      <c r="C477" s="22"/>
      <c r="E477" s="22"/>
    </row>
    <row r="478" spans="3:5" ht="18">
      <c r="C478" s="22"/>
      <c r="E478" s="22"/>
    </row>
    <row r="479" spans="3:5" ht="18">
      <c r="C479" s="22"/>
      <c r="E479" s="22"/>
    </row>
    <row r="480" spans="3:5" ht="18">
      <c r="C480" s="22"/>
      <c r="E480" s="22"/>
    </row>
    <row r="481" spans="3:5" ht="18">
      <c r="C481" s="22"/>
      <c r="E481" s="22"/>
    </row>
    <row r="482" spans="3:5" ht="18">
      <c r="C482" s="22"/>
      <c r="E482" s="22"/>
    </row>
    <row r="483" spans="3:5" ht="18">
      <c r="C483" s="22"/>
      <c r="E483" s="22"/>
    </row>
    <row r="484" spans="3:5" ht="18">
      <c r="C484" s="22"/>
      <c r="E484" s="22"/>
    </row>
    <row r="485" spans="3:5" ht="18">
      <c r="C485" s="22"/>
      <c r="E485" s="22"/>
    </row>
    <row r="486" spans="3:5" ht="18">
      <c r="C486" s="22"/>
      <c r="E486" s="22"/>
    </row>
    <row r="487" spans="3:5" ht="18">
      <c r="C487" s="22"/>
      <c r="E487" s="22"/>
    </row>
    <row r="488" spans="3:5" ht="18">
      <c r="C488" s="22"/>
      <c r="E488" s="22"/>
    </row>
    <row r="489" spans="3:5" ht="18">
      <c r="C489" s="22"/>
      <c r="E489" s="22"/>
    </row>
    <row r="490" spans="3:5" ht="18">
      <c r="C490" s="22"/>
      <c r="E490" s="22"/>
    </row>
    <row r="491" spans="3:5" ht="18">
      <c r="C491" s="22"/>
      <c r="E491" s="22"/>
    </row>
    <row r="492" spans="3:5" ht="18">
      <c r="C492" s="22"/>
      <c r="E492" s="22"/>
    </row>
    <row r="493" spans="3:5" ht="18">
      <c r="C493" s="22"/>
      <c r="E493" s="22"/>
    </row>
    <row r="494" spans="3:5" ht="18">
      <c r="C494" s="22"/>
      <c r="E494" s="22"/>
    </row>
    <row r="495" spans="3:5" ht="18">
      <c r="C495" s="22"/>
      <c r="E495" s="22"/>
    </row>
    <row r="496" spans="3:5" ht="18">
      <c r="C496" s="22"/>
      <c r="E496" s="22"/>
    </row>
    <row r="497" spans="3:5" ht="18">
      <c r="C497" s="22"/>
      <c r="E497" s="22"/>
    </row>
    <row r="498" spans="3:5" ht="18">
      <c r="C498" s="22"/>
      <c r="E498" s="22"/>
    </row>
    <row r="499" spans="3:5" ht="18">
      <c r="C499" s="22"/>
      <c r="E499" s="22"/>
    </row>
    <row r="500" spans="3:5" ht="18">
      <c r="C500" s="22"/>
      <c r="E500" s="22"/>
    </row>
    <row r="501" spans="3:5" ht="18">
      <c r="C501" s="22"/>
      <c r="E501" s="22"/>
    </row>
    <row r="502" spans="3:5" ht="18">
      <c r="C502" s="22"/>
      <c r="E502" s="22"/>
    </row>
    <row r="503" spans="3:5" ht="18">
      <c r="C503" s="22"/>
      <c r="E503" s="22"/>
    </row>
    <row r="504" spans="3:5" ht="18">
      <c r="C504" s="22"/>
      <c r="E504" s="22"/>
    </row>
    <row r="505" spans="3:5" ht="18">
      <c r="C505" s="22"/>
      <c r="E505" s="22"/>
    </row>
    <row r="506" spans="3:5" ht="18">
      <c r="C506" s="22"/>
      <c r="E506" s="22"/>
    </row>
    <row r="507" spans="3:5" ht="18">
      <c r="C507" s="22"/>
      <c r="E507" s="22"/>
    </row>
    <row r="508" spans="3:5" ht="18">
      <c r="C508" s="22"/>
      <c r="E508" s="22"/>
    </row>
    <row r="509" spans="3:5" ht="18">
      <c r="C509" s="22"/>
      <c r="E509" s="22"/>
    </row>
    <row r="510" spans="3:5" ht="18">
      <c r="C510" s="22"/>
      <c r="E510" s="22"/>
    </row>
    <row r="511" spans="3:5" ht="18">
      <c r="C511" s="22"/>
      <c r="E511" s="22"/>
    </row>
    <row r="512" spans="3:5" ht="18">
      <c r="C512" s="22"/>
      <c r="E512" s="22"/>
    </row>
    <row r="513" spans="3:5" ht="18">
      <c r="C513" s="22"/>
      <c r="E513" s="22"/>
    </row>
    <row r="514" spans="3:5" ht="18">
      <c r="C514" s="22"/>
      <c r="E514" s="22"/>
    </row>
    <row r="515" spans="3:5" ht="18">
      <c r="C515" s="22"/>
      <c r="E515" s="22"/>
    </row>
    <row r="516" spans="3:5" ht="18">
      <c r="C516" s="22"/>
      <c r="E516" s="22"/>
    </row>
    <row r="517" spans="3:5" ht="18">
      <c r="C517" s="22"/>
      <c r="E517" s="22"/>
    </row>
    <row r="518" spans="3:5" ht="18">
      <c r="C518" s="22"/>
      <c r="E518" s="22"/>
    </row>
    <row r="519" spans="3:5" ht="18">
      <c r="C519" s="22"/>
      <c r="E519" s="22"/>
    </row>
    <row r="520" spans="3:5" ht="18">
      <c r="C520" s="22"/>
      <c r="E520" s="22"/>
    </row>
    <row r="521" spans="3:5" ht="18">
      <c r="C521" s="22"/>
      <c r="E521" s="22"/>
    </row>
    <row r="522" spans="3:5" ht="18">
      <c r="C522" s="22"/>
      <c r="E522" s="22"/>
    </row>
    <row r="523" spans="3:5" ht="18">
      <c r="C523" s="22"/>
      <c r="E523" s="22"/>
    </row>
    <row r="524" spans="3:5" ht="18">
      <c r="C524" s="22"/>
      <c r="E524" s="22"/>
    </row>
    <row r="525" spans="3:5" ht="18">
      <c r="C525" s="22"/>
      <c r="E525" s="22"/>
    </row>
    <row r="526" spans="3:5" ht="18">
      <c r="C526" s="22"/>
      <c r="E526" s="22"/>
    </row>
    <row r="527" spans="3:5" ht="18">
      <c r="C527" s="22"/>
      <c r="E527" s="22"/>
    </row>
    <row r="528" spans="3:5" ht="18">
      <c r="C528" s="22"/>
      <c r="E528" s="22"/>
    </row>
    <row r="529" spans="3:5" ht="18">
      <c r="C529" s="22"/>
      <c r="E529" s="22"/>
    </row>
    <row r="530" spans="3:5" ht="18">
      <c r="C530" s="22"/>
      <c r="E530" s="22"/>
    </row>
    <row r="531" spans="3:5" ht="18">
      <c r="C531" s="22"/>
      <c r="E531" s="22"/>
    </row>
    <row r="532" spans="3:5" ht="18">
      <c r="C532" s="22"/>
      <c r="E532" s="22"/>
    </row>
    <row r="533" spans="3:5" ht="18">
      <c r="C533" s="22"/>
      <c r="E533" s="22"/>
    </row>
    <row r="534" spans="3:5" ht="18">
      <c r="C534" s="22"/>
      <c r="E534" s="22"/>
    </row>
    <row r="535" spans="3:5" ht="18">
      <c r="C535" s="22"/>
      <c r="E535" s="22"/>
    </row>
    <row r="536" spans="3:5" ht="18">
      <c r="C536" s="22"/>
      <c r="E536" s="22"/>
    </row>
    <row r="537" spans="3:5" ht="18">
      <c r="C537" s="22"/>
      <c r="E537" s="22"/>
    </row>
    <row r="538" spans="3:5" ht="18">
      <c r="C538" s="22"/>
      <c r="E538" s="22"/>
    </row>
    <row r="539" spans="3:5" ht="18">
      <c r="C539" s="22"/>
      <c r="E539" s="22"/>
    </row>
    <row r="540" spans="3:5" ht="18">
      <c r="C540" s="22"/>
      <c r="E540" s="22"/>
    </row>
    <row r="541" spans="3:5" ht="18">
      <c r="C541" s="22"/>
      <c r="E541" s="22"/>
    </row>
    <row r="542" spans="3:5" ht="18">
      <c r="C542" s="22"/>
      <c r="E542" s="22"/>
    </row>
    <row r="543" spans="3:5" ht="18">
      <c r="C543" s="22"/>
      <c r="E543" s="22"/>
    </row>
    <row r="544" spans="3:5" ht="18">
      <c r="C544" s="22"/>
      <c r="E544" s="22"/>
    </row>
    <row r="545" spans="3:5" ht="18">
      <c r="C545" s="22"/>
      <c r="E545" s="22"/>
    </row>
    <row r="546" spans="3:5" ht="18">
      <c r="C546" s="22"/>
      <c r="E546" s="22"/>
    </row>
    <row r="547" spans="3:5" ht="18">
      <c r="C547" s="22"/>
      <c r="E547" s="22"/>
    </row>
    <row r="548" spans="3:5" ht="18">
      <c r="C548" s="22"/>
      <c r="E548" s="22"/>
    </row>
    <row r="549" spans="3:5" ht="18">
      <c r="C549" s="22"/>
      <c r="E549" s="22"/>
    </row>
    <row r="550" spans="3:5" ht="18">
      <c r="C550" s="22"/>
      <c r="E550" s="22"/>
    </row>
    <row r="551" spans="3:5" ht="18">
      <c r="C551" s="22"/>
      <c r="E551" s="22"/>
    </row>
    <row r="552" spans="3:5" ht="18">
      <c r="C552" s="22"/>
      <c r="E552" s="22"/>
    </row>
    <row r="553" spans="3:5" ht="18">
      <c r="C553" s="22"/>
      <c r="E553" s="22"/>
    </row>
    <row r="554" spans="3:5" ht="18">
      <c r="C554" s="22"/>
      <c r="E554" s="22"/>
    </row>
    <row r="555" spans="3:5" ht="18">
      <c r="C555" s="22"/>
      <c r="E555" s="22"/>
    </row>
    <row r="556" spans="3:5" ht="18">
      <c r="C556" s="22"/>
      <c r="E556" s="22"/>
    </row>
    <row r="557" spans="3:5" ht="18">
      <c r="C557" s="22"/>
      <c r="E557" s="22"/>
    </row>
    <row r="558" spans="3:5" ht="18">
      <c r="C558" s="22"/>
      <c r="E558" s="22"/>
    </row>
    <row r="559" spans="3:5" ht="18">
      <c r="C559" s="22"/>
      <c r="E559" s="22"/>
    </row>
    <row r="560" spans="3:5" ht="18">
      <c r="C560" s="22"/>
      <c r="E560" s="22"/>
    </row>
    <row r="561" spans="3:5" ht="18">
      <c r="C561" s="22"/>
      <c r="E561" s="22"/>
    </row>
    <row r="562" spans="3:5" ht="18">
      <c r="C562" s="22"/>
      <c r="E562" s="22"/>
    </row>
    <row r="563" spans="3:5" ht="18">
      <c r="C563" s="22"/>
      <c r="E563" s="22"/>
    </row>
    <row r="564" spans="3:5" ht="18">
      <c r="C564" s="22"/>
      <c r="E564" s="22"/>
    </row>
    <row r="565" spans="3:5" ht="18">
      <c r="C565" s="22"/>
      <c r="E565" s="22"/>
    </row>
    <row r="566" spans="3:5" ht="18">
      <c r="C566" s="22"/>
      <c r="E566" s="22"/>
    </row>
    <row r="567" spans="3:5" ht="18">
      <c r="C567" s="22"/>
      <c r="E567" s="22"/>
    </row>
    <row r="568" spans="3:5" ht="18">
      <c r="C568" s="22"/>
      <c r="E568" s="22"/>
    </row>
    <row r="569" spans="3:5" ht="18">
      <c r="C569" s="22"/>
      <c r="E569" s="22"/>
    </row>
    <row r="570" spans="3:5" ht="18">
      <c r="C570" s="22"/>
      <c r="E570" s="22"/>
    </row>
    <row r="571" spans="3:5" ht="18">
      <c r="C571" s="22"/>
      <c r="E571" s="22"/>
    </row>
    <row r="572" spans="3:5" ht="18">
      <c r="C572" s="22"/>
      <c r="E572" s="22"/>
    </row>
    <row r="573" spans="3:5" ht="18">
      <c r="C573" s="22"/>
      <c r="E573" s="22"/>
    </row>
    <row r="574" spans="3:5" ht="18">
      <c r="C574" s="22"/>
      <c r="E574" s="22"/>
    </row>
    <row r="575" spans="3:5" ht="18">
      <c r="C575" s="22"/>
      <c r="E575" s="22"/>
    </row>
    <row r="576" spans="3:5" ht="18">
      <c r="C576" s="22"/>
      <c r="E576" s="22"/>
    </row>
    <row r="577" spans="3:5" ht="18">
      <c r="C577" s="22"/>
      <c r="E577" s="22"/>
    </row>
    <row r="578" spans="3:5" ht="18">
      <c r="C578" s="22"/>
      <c r="E578" s="22"/>
    </row>
    <row r="579" spans="3:5" ht="18">
      <c r="C579" s="22"/>
      <c r="E579" s="22"/>
    </row>
    <row r="580" spans="3:5" ht="18">
      <c r="C580" s="22"/>
      <c r="E580" s="22"/>
    </row>
    <row r="581" spans="3:5" ht="18">
      <c r="C581" s="22"/>
      <c r="E581" s="22"/>
    </row>
    <row r="582" spans="3:5" ht="18">
      <c r="C582" s="22"/>
      <c r="E582" s="22"/>
    </row>
    <row r="583" spans="3:5" ht="18">
      <c r="C583" s="22"/>
      <c r="E583" s="22"/>
    </row>
    <row r="584" spans="3:5" ht="18">
      <c r="C584" s="22"/>
      <c r="E584" s="22"/>
    </row>
    <row r="585" spans="3:5" ht="18">
      <c r="C585" s="22"/>
      <c r="E585" s="22"/>
    </row>
    <row r="586" spans="3:5" ht="18">
      <c r="C586" s="22"/>
      <c r="E586" s="22"/>
    </row>
    <row r="587" spans="3:5" ht="18">
      <c r="C587" s="22"/>
      <c r="E587" s="22"/>
    </row>
    <row r="588" spans="3:5" ht="18">
      <c r="C588" s="22"/>
      <c r="E588" s="22"/>
    </row>
    <row r="589" spans="3:5" ht="18">
      <c r="C589" s="22"/>
      <c r="E589" s="22"/>
    </row>
    <row r="590" spans="3:5" ht="18">
      <c r="C590" s="22"/>
      <c r="E590" s="22"/>
    </row>
    <row r="591" spans="3:5" ht="18">
      <c r="C591" s="22"/>
      <c r="E591" s="22"/>
    </row>
    <row r="592" spans="3:5" ht="18">
      <c r="C592" s="22"/>
      <c r="E592" s="22"/>
    </row>
    <row r="593" spans="3:5" ht="18">
      <c r="C593" s="22"/>
      <c r="E593" s="22"/>
    </row>
    <row r="594" spans="3:5" ht="18">
      <c r="C594" s="22"/>
      <c r="E594" s="22"/>
    </row>
    <row r="595" spans="3:5" ht="18">
      <c r="C595" s="22"/>
      <c r="E595" s="22"/>
    </row>
    <row r="596" spans="3:5" ht="18">
      <c r="C596" s="22"/>
      <c r="E596" s="22"/>
    </row>
    <row r="597" spans="3:5" ht="18">
      <c r="C597" s="22"/>
      <c r="E597" s="22"/>
    </row>
    <row r="598" spans="3:5" ht="18">
      <c r="C598" s="22"/>
      <c r="E598" s="22"/>
    </row>
    <row r="599" spans="3:5" ht="18">
      <c r="C599" s="22"/>
      <c r="E599" s="22"/>
    </row>
    <row r="600" spans="3:5" ht="18">
      <c r="C600" s="22"/>
      <c r="E600" s="22"/>
    </row>
    <row r="601" spans="3:5" ht="18">
      <c r="C601" s="22"/>
      <c r="E601" s="22"/>
    </row>
    <row r="602" spans="3:5" ht="18">
      <c r="C602" s="22"/>
      <c r="E602" s="22"/>
    </row>
    <row r="603" spans="3:5" ht="18">
      <c r="C603" s="22"/>
      <c r="E603" s="22"/>
    </row>
    <row r="604" spans="3:5" ht="18">
      <c r="C604" s="22"/>
      <c r="E604" s="22"/>
    </row>
    <row r="605" spans="3:5" ht="18">
      <c r="C605" s="22"/>
      <c r="E605" s="22"/>
    </row>
    <row r="606" spans="3:5" ht="18">
      <c r="C606" s="22"/>
      <c r="E606" s="22"/>
    </row>
    <row r="607" spans="3:5" ht="18">
      <c r="C607" s="22"/>
      <c r="E607" s="22"/>
    </row>
    <row r="608" spans="3:5" ht="18">
      <c r="C608" s="22"/>
      <c r="E608" s="22"/>
    </row>
    <row r="609" spans="3:5" ht="18">
      <c r="C609" s="22"/>
      <c r="E609" s="22"/>
    </row>
    <row r="610" spans="3:5" ht="18">
      <c r="C610" s="22"/>
      <c r="E610" s="22"/>
    </row>
    <row r="611" spans="3:5" ht="18">
      <c r="C611" s="22"/>
      <c r="E611" s="22"/>
    </row>
    <row r="612" spans="3:5" ht="18">
      <c r="C612" s="22"/>
      <c r="E612" s="22"/>
    </row>
    <row r="613" spans="3:5" ht="18">
      <c r="C613" s="22"/>
      <c r="E613" s="22"/>
    </row>
    <row r="614" spans="3:5" ht="18">
      <c r="C614" s="22"/>
      <c r="E614" s="22"/>
    </row>
    <row r="615" spans="3:5" ht="18">
      <c r="C615" s="22"/>
      <c r="E615" s="22"/>
    </row>
    <row r="616" spans="3:5" ht="18">
      <c r="C616" s="22"/>
      <c r="E616" s="22"/>
    </row>
    <row r="617" spans="3:5" ht="18">
      <c r="C617" s="22"/>
      <c r="E617" s="22"/>
    </row>
    <row r="618" spans="3:5" ht="18">
      <c r="C618" s="22"/>
      <c r="E618" s="22"/>
    </row>
    <row r="619" spans="3:5" ht="18">
      <c r="C619" s="22"/>
      <c r="E619" s="22"/>
    </row>
    <row r="620" spans="3:5" ht="18">
      <c r="C620" s="22"/>
      <c r="E620" s="22"/>
    </row>
    <row r="621" spans="3:5" ht="18">
      <c r="C621" s="22"/>
      <c r="E621" s="22"/>
    </row>
    <row r="622" spans="3:5" ht="18">
      <c r="C622" s="22"/>
      <c r="E622" s="22"/>
    </row>
    <row r="623" spans="3:5" ht="18">
      <c r="C623" s="22"/>
      <c r="E623" s="22"/>
    </row>
    <row r="624" spans="3:5" ht="18">
      <c r="C624" s="22"/>
      <c r="E624" s="22"/>
    </row>
    <row r="625" spans="3:5" ht="18">
      <c r="C625" s="22"/>
      <c r="E625" s="22"/>
    </row>
    <row r="626" spans="3:5" ht="18">
      <c r="C626" s="22"/>
      <c r="E626" s="22"/>
    </row>
    <row r="627" spans="3:5" ht="18">
      <c r="C627" s="22"/>
      <c r="E627" s="22"/>
    </row>
    <row r="628" spans="3:5" ht="18">
      <c r="C628" s="22"/>
      <c r="E628" s="22"/>
    </row>
    <row r="629" spans="3:5" ht="18">
      <c r="C629" s="22"/>
      <c r="E629" s="22"/>
    </row>
    <row r="630" spans="3:5" ht="18">
      <c r="C630" s="22"/>
      <c r="E630" s="22"/>
    </row>
    <row r="631" ht="18">
      <c r="E631" s="22"/>
    </row>
    <row r="632" ht="18">
      <c r="E632" s="22"/>
    </row>
    <row r="633" ht="18">
      <c r="E633" s="22"/>
    </row>
    <row r="634" ht="18">
      <c r="E634" s="22"/>
    </row>
  </sheetData>
  <sheetProtection/>
  <mergeCells count="1">
    <mergeCell ref="C1:E1"/>
  </mergeCells>
  <printOptions horizontalCentered="1"/>
  <pageMargins left="0" right="0" top="0.2755905511811024" bottom="0.11811023622047245" header="0" footer="0"/>
  <pageSetup fitToHeight="8" horizontalDpi="600" verticalDpi="600" orientation="portrait" paperSize="9" scale="63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u0203</dc:creator>
  <cp:keywords/>
  <dc:description/>
  <cp:lastModifiedBy>Секретар</cp:lastModifiedBy>
  <cp:lastPrinted>2019-06-03T11:48:15Z</cp:lastPrinted>
  <dcterms:created xsi:type="dcterms:W3CDTF">2003-04-04T06:54:01Z</dcterms:created>
  <dcterms:modified xsi:type="dcterms:W3CDTF">2019-06-03T11:48:18Z</dcterms:modified>
  <cp:category/>
  <cp:version/>
  <cp:contentType/>
  <cp:contentStatus/>
</cp:coreProperties>
</file>